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76b4d34873e4c988/"/>
    </mc:Choice>
  </mc:AlternateContent>
  <xr:revisionPtr revIDLastSave="0" documentId="8_{60AA98EA-0536-4869-9095-5D32C96F551A}" xr6:coauthVersionLast="47" xr6:coauthVersionMax="47" xr10:uidLastSave="{00000000-0000-0000-0000-000000000000}"/>
  <workbookProtection workbookAlgorithmName="SHA-512" workbookHashValue="MCFF5oFWWZFddxy/iZF7ffDNrlhwBGc+wAAAfqmhmxbRgCHmKYR/uDgqiPrxrKheTPknBQ/AQ0qejSF+BhpC3Q==" workbookSaltValue="8uccDlTRx7dbJLmYP8PYhA==" workbookSpinCount="100000" lockStructure="1"/>
  <bookViews>
    <workbookView xWindow="-120" yWindow="-120" windowWidth="29040" windowHeight="15840" tabRatio="634" xr2:uid="{00000000-000D-0000-FFFF-FFFF00000000}"/>
  </bookViews>
  <sheets>
    <sheet name="Competitie 2022" sheetId="1" r:id="rId1"/>
    <sheet name="Vak 30-4" sheetId="2" r:id="rId2"/>
    <sheet name="Vak 14-5" sheetId="16" r:id="rId3"/>
    <sheet name="Vak 28-5" sheetId="17" r:id="rId4"/>
    <sheet name="11-6" sheetId="18" r:id="rId5"/>
    <sheet name="Vak 25-6" sheetId="19" r:id="rId6"/>
    <sheet name="Vak 16-7" sheetId="20" r:id="rId7"/>
    <sheet name="Vak 23-7" sheetId="21" r:id="rId8"/>
    <sheet name="Vak 6-8" sheetId="22" r:id="rId9"/>
    <sheet name="Vak 27-8" sheetId="23" r:id="rId10"/>
    <sheet name="Vak 17-9" sheetId="24" r:id="rId11"/>
    <sheet name="Vak 1-10" sheetId="25" r:id="rId12"/>
    <sheet name="Vak 15-10" sheetId="26" r:id="rId13"/>
  </sheets>
  <definedNames>
    <definedName name="_xlnm._FilterDatabase" localSheetId="0" hidden="1">'Competitie 2022'!#REF!</definedName>
    <definedName name="_xlnm.Print_Area" localSheetId="0">'Competitie 2022'!$A$1:$Q$54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0" i="1" l="1"/>
  <c r="N12" i="1"/>
  <c r="N8" i="1"/>
  <c r="O33" i="1"/>
  <c r="O45" i="1"/>
  <c r="N19" i="1"/>
  <c r="N11" i="1"/>
  <c r="O32" i="1"/>
  <c r="N4" i="1"/>
  <c r="N20" i="1"/>
  <c r="N17" i="1"/>
  <c r="O42" i="1"/>
  <c r="O41" i="1"/>
  <c r="N10" i="1"/>
  <c r="O39" i="1"/>
  <c r="O37" i="1"/>
  <c r="N7" i="1"/>
  <c r="A30" i="1"/>
  <c r="O43" i="1"/>
  <c r="N22" i="1"/>
  <c r="O34" i="1"/>
  <c r="N6" i="1"/>
  <c r="O44" i="1"/>
  <c r="O48" i="1"/>
  <c r="N15" i="1"/>
  <c r="E29" i="16"/>
  <c r="O50" i="1"/>
  <c r="O47" i="1"/>
  <c r="O46" i="1"/>
  <c r="O38" i="1"/>
  <c r="N5" i="1"/>
  <c r="K27" i="1"/>
  <c r="L27" i="1"/>
  <c r="M27" i="1"/>
  <c r="G27" i="1"/>
  <c r="F27" i="1"/>
  <c r="E27" i="1"/>
  <c r="D27" i="1"/>
  <c r="C27" i="1"/>
  <c r="B27" i="1"/>
  <c r="H27" i="1"/>
  <c r="I27" i="1"/>
  <c r="J27" i="1"/>
  <c r="O51" i="1"/>
  <c r="N21" i="1"/>
  <c r="N13" i="1"/>
  <c r="B28" i="22"/>
  <c r="B27" i="22"/>
  <c r="B26" i="22"/>
  <c r="B25" i="22"/>
  <c r="B24" i="22"/>
  <c r="B23" i="22"/>
  <c r="B22" i="22"/>
  <c r="B18" i="22"/>
  <c r="B17" i="22"/>
  <c r="B16" i="22"/>
  <c r="B15" i="22"/>
  <c r="B14" i="22"/>
  <c r="B13" i="22"/>
  <c r="B12" i="22"/>
  <c r="B8" i="22"/>
  <c r="B7" i="22"/>
  <c r="B6" i="22"/>
  <c r="B5" i="22"/>
  <c r="B4" i="22"/>
  <c r="B3" i="22"/>
  <c r="B2" i="22"/>
  <c r="E29" i="22"/>
  <c r="C29" i="22"/>
  <c r="C19" i="22"/>
  <c r="C9" i="22"/>
  <c r="O36" i="1"/>
  <c r="N9" i="1"/>
  <c r="P5" i="1"/>
  <c r="O52" i="1"/>
  <c r="O49" i="1"/>
  <c r="O35" i="1"/>
  <c r="N16" i="1"/>
  <c r="B28" i="26"/>
  <c r="B27" i="26"/>
  <c r="B26" i="26"/>
  <c r="B25" i="26"/>
  <c r="B24" i="26"/>
  <c r="B23" i="26"/>
  <c r="B22" i="26"/>
  <c r="B18" i="26"/>
  <c r="B17" i="26"/>
  <c r="B16" i="26"/>
  <c r="B15" i="26"/>
  <c r="B14" i="26"/>
  <c r="B13" i="26"/>
  <c r="B12" i="26"/>
  <c r="B8" i="26"/>
  <c r="B7" i="26"/>
  <c r="B6" i="26"/>
  <c r="B5" i="26"/>
  <c r="B4" i="26"/>
  <c r="B3" i="26"/>
  <c r="B2" i="26"/>
  <c r="B28" i="25"/>
  <c r="B27" i="25"/>
  <c r="B26" i="25"/>
  <c r="B25" i="25"/>
  <c r="B24" i="25"/>
  <c r="B23" i="25"/>
  <c r="B22" i="25"/>
  <c r="B18" i="25"/>
  <c r="B17" i="25"/>
  <c r="B16" i="25"/>
  <c r="B15" i="25"/>
  <c r="B14" i="25"/>
  <c r="B13" i="25"/>
  <c r="B12" i="25"/>
  <c r="B8" i="25"/>
  <c r="B7" i="25"/>
  <c r="B6" i="25"/>
  <c r="B5" i="25"/>
  <c r="B4" i="25"/>
  <c r="B3" i="25"/>
  <c r="B2" i="25"/>
  <c r="B28" i="24"/>
  <c r="B27" i="24"/>
  <c r="B26" i="24"/>
  <c r="B25" i="24"/>
  <c r="B24" i="24"/>
  <c r="B23" i="24"/>
  <c r="B22" i="24"/>
  <c r="B18" i="24"/>
  <c r="B17" i="24"/>
  <c r="B16" i="24"/>
  <c r="B15" i="24"/>
  <c r="B14" i="24"/>
  <c r="B13" i="24"/>
  <c r="B12" i="24"/>
  <c r="B8" i="24"/>
  <c r="B7" i="24"/>
  <c r="B6" i="24"/>
  <c r="B5" i="24"/>
  <c r="B4" i="24"/>
  <c r="B3" i="24"/>
  <c r="B2" i="24"/>
  <c r="B28" i="23"/>
  <c r="B27" i="23"/>
  <c r="B26" i="23"/>
  <c r="B25" i="23"/>
  <c r="B24" i="23"/>
  <c r="B23" i="23"/>
  <c r="B22" i="23"/>
  <c r="B18" i="23"/>
  <c r="B17" i="23"/>
  <c r="B16" i="23"/>
  <c r="B15" i="23"/>
  <c r="B14" i="23"/>
  <c r="B13" i="23"/>
  <c r="B12" i="23"/>
  <c r="B8" i="23"/>
  <c r="B7" i="23"/>
  <c r="B6" i="23"/>
  <c r="B5" i="23"/>
  <c r="B4" i="23"/>
  <c r="B3" i="23"/>
  <c r="B2" i="23"/>
  <c r="B28" i="19"/>
  <c r="B27" i="19"/>
  <c r="B26" i="19"/>
  <c r="B25" i="19"/>
  <c r="B24" i="19"/>
  <c r="B23" i="19"/>
  <c r="B22" i="19"/>
  <c r="B18" i="19"/>
  <c r="B17" i="19"/>
  <c r="B16" i="19"/>
  <c r="B15" i="19"/>
  <c r="B14" i="19"/>
  <c r="B13" i="19"/>
  <c r="B12" i="19"/>
  <c r="B8" i="19"/>
  <c r="B7" i="19"/>
  <c r="B6" i="19"/>
  <c r="B5" i="19"/>
  <c r="B4" i="19"/>
  <c r="B3" i="19"/>
  <c r="B2" i="19"/>
  <c r="B28" i="18"/>
  <c r="B27" i="18"/>
  <c r="B26" i="18"/>
  <c r="B25" i="18"/>
  <c r="B24" i="18"/>
  <c r="B23" i="18"/>
  <c r="B22" i="18"/>
  <c r="B18" i="18"/>
  <c r="B17" i="18"/>
  <c r="B16" i="18"/>
  <c r="B15" i="18"/>
  <c r="B14" i="18"/>
  <c r="B13" i="18"/>
  <c r="B12" i="18"/>
  <c r="B8" i="18"/>
  <c r="B7" i="18"/>
  <c r="B6" i="18"/>
  <c r="B5" i="18"/>
  <c r="B4" i="18"/>
  <c r="B3" i="18"/>
  <c r="B2" i="18"/>
  <c r="B28" i="17"/>
  <c r="B27" i="17"/>
  <c r="B26" i="17"/>
  <c r="B25" i="17"/>
  <c r="B24" i="17"/>
  <c r="B23" i="17"/>
  <c r="B22" i="17"/>
  <c r="B18" i="17"/>
  <c r="B17" i="17"/>
  <c r="B16" i="17"/>
  <c r="B15" i="17"/>
  <c r="B14" i="17"/>
  <c r="B13" i="17"/>
  <c r="B12" i="17"/>
  <c r="B8" i="17"/>
  <c r="B7" i="17"/>
  <c r="B6" i="17"/>
  <c r="B5" i="17"/>
  <c r="B4" i="17"/>
  <c r="B3" i="17"/>
  <c r="B2" i="17"/>
  <c r="B28" i="16"/>
  <c r="B27" i="16"/>
  <c r="B26" i="16"/>
  <c r="B25" i="16"/>
  <c r="B24" i="16"/>
  <c r="B23" i="16"/>
  <c r="B22" i="16"/>
  <c r="B18" i="16"/>
  <c r="B17" i="16"/>
  <c r="B16" i="16"/>
  <c r="B15" i="16"/>
  <c r="B14" i="16"/>
  <c r="B13" i="16"/>
  <c r="B12" i="16"/>
  <c r="B8" i="16"/>
  <c r="B7" i="16"/>
  <c r="B6" i="16"/>
  <c r="B5" i="16"/>
  <c r="B4" i="16"/>
  <c r="B3" i="16"/>
  <c r="B2" i="16"/>
  <c r="B28" i="2"/>
  <c r="B27" i="2"/>
  <c r="B26" i="2"/>
  <c r="B25" i="2"/>
  <c r="B24" i="2"/>
  <c r="B23" i="2"/>
  <c r="B22" i="2"/>
  <c r="B18" i="2"/>
  <c r="B17" i="2"/>
  <c r="B16" i="2"/>
  <c r="B15" i="2"/>
  <c r="B14" i="2"/>
  <c r="B13" i="2"/>
  <c r="B12" i="2"/>
  <c r="B8" i="2"/>
  <c r="B7" i="2"/>
  <c r="B6" i="2"/>
  <c r="B5" i="2"/>
  <c r="B4" i="2"/>
  <c r="B3" i="2"/>
  <c r="B2" i="2"/>
  <c r="P22" i="1"/>
  <c r="P11" i="1"/>
  <c r="B28" i="21"/>
  <c r="B27" i="21"/>
  <c r="B26" i="21"/>
  <c r="B25" i="21"/>
  <c r="B24" i="21"/>
  <c r="B23" i="21"/>
  <c r="B22" i="21"/>
  <c r="B18" i="21"/>
  <c r="B17" i="21"/>
  <c r="B16" i="21"/>
  <c r="B15" i="21"/>
  <c r="B14" i="21"/>
  <c r="B13" i="21"/>
  <c r="B12" i="21"/>
  <c r="B8" i="21"/>
  <c r="B7" i="21"/>
  <c r="B6" i="21"/>
  <c r="B5" i="21"/>
  <c r="B4" i="21"/>
  <c r="B3" i="21"/>
  <c r="B2" i="21"/>
  <c r="B28" i="20"/>
  <c r="B27" i="20"/>
  <c r="B26" i="20"/>
  <c r="B25" i="20"/>
  <c r="B24" i="20"/>
  <c r="B23" i="20"/>
  <c r="B22" i="20"/>
  <c r="B18" i="20"/>
  <c r="B17" i="20"/>
  <c r="B16" i="20"/>
  <c r="B15" i="20"/>
  <c r="B14" i="20"/>
  <c r="B13" i="20"/>
  <c r="B12" i="20"/>
  <c r="B8" i="20"/>
  <c r="B7" i="20"/>
  <c r="B6" i="20"/>
  <c r="B5" i="20"/>
  <c r="B4" i="20"/>
  <c r="B3" i="20"/>
  <c r="B2" i="20"/>
  <c r="N14" i="1"/>
  <c r="N23" i="1"/>
  <c r="N24" i="1"/>
  <c r="N52" i="1"/>
  <c r="N18" i="1"/>
  <c r="P24" i="1"/>
  <c r="P21" i="1"/>
  <c r="P14" i="1"/>
  <c r="P12" i="1"/>
  <c r="P16" i="1"/>
  <c r="P4" i="1"/>
  <c r="P20" i="1"/>
  <c r="P10" i="1"/>
  <c r="P15" i="1"/>
  <c r="P17" i="1"/>
  <c r="P18" i="1"/>
  <c r="P19" i="1"/>
  <c r="P6" i="1"/>
  <c r="P23" i="1"/>
  <c r="P7" i="1"/>
  <c r="P9" i="1"/>
  <c r="P8" i="1"/>
  <c r="P13" i="1"/>
  <c r="C3" i="2"/>
  <c r="C9" i="2"/>
  <c r="C26" i="2"/>
  <c r="C29" i="2"/>
  <c r="C29" i="26"/>
  <c r="C19" i="26"/>
  <c r="C9" i="26"/>
  <c r="C29" i="25"/>
  <c r="C19" i="25"/>
  <c r="C9" i="25"/>
  <c r="C29" i="24"/>
  <c r="C19" i="24"/>
  <c r="C9" i="24"/>
  <c r="C29" i="23"/>
  <c r="C19" i="23"/>
  <c r="C9" i="23"/>
  <c r="C29" i="21"/>
  <c r="C19" i="21"/>
  <c r="C9" i="21"/>
  <c r="C29" i="20"/>
  <c r="C19" i="20"/>
  <c r="C9" i="20"/>
  <c r="C29" i="19"/>
  <c r="C19" i="19"/>
  <c r="C9" i="19"/>
  <c r="C29" i="18"/>
  <c r="C19" i="18"/>
  <c r="C9" i="18"/>
  <c r="C29" i="17"/>
  <c r="E29" i="17"/>
  <c r="C19" i="17"/>
  <c r="C9" i="17"/>
  <c r="C29" i="16"/>
  <c r="C19" i="16"/>
  <c r="C9" i="16"/>
  <c r="E29" i="18"/>
  <c r="C19" i="2"/>
  <c r="E29" i="19"/>
  <c r="E29" i="20"/>
  <c r="E29" i="21"/>
  <c r="E29" i="26"/>
  <c r="E29" i="25"/>
  <c r="E29" i="24"/>
  <c r="E29" i="23"/>
  <c r="E29" i="2"/>
  <c r="P27" i="1"/>
  <c r="N26" i="1"/>
</calcChain>
</file>

<file path=xl/sharedStrings.xml><?xml version="1.0" encoding="utf-8"?>
<sst xmlns="http://schemas.openxmlformats.org/spreadsheetml/2006/main" count="706" uniqueCount="98">
  <si>
    <t>1e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</si>
  <si>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</si>
  <si>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</si>
  <si>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</si>
  <si>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</si>
  <si>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</si>
  <si>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</si>
  <si>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</si>
  <si>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</si>
  <si>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</si>
  <si>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</si>
  <si>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</si>
  <si>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Totaal:</t>
  </si>
  <si>
    <t>Punten:</t>
  </si>
  <si>
    <t>Datum:</t>
  </si>
  <si>
    <t>Naam:</t>
  </si>
  <si>
    <t>Plaats</t>
  </si>
  <si>
    <t>Vak A    Naam:</t>
  </si>
  <si>
    <t>Gewicht:</t>
  </si>
  <si>
    <t>Bijzonderheden:</t>
  </si>
  <si>
    <t>Totaal vak A</t>
  </si>
  <si>
    <t>Vak B    Naam:</t>
  </si>
  <si>
    <t>Totaal vak B</t>
  </si>
  <si>
    <t>Vak C    Naam:</t>
  </si>
  <si>
    <t>Totaal vak C</t>
  </si>
  <si>
    <t xml:space="preserve"> </t>
  </si>
  <si>
    <t>Indeling Vakken</t>
  </si>
  <si>
    <t>Totaal gevangen:</t>
  </si>
  <si>
    <t>Vak</t>
  </si>
  <si>
    <t>A</t>
  </si>
  <si>
    <t>B</t>
  </si>
  <si>
    <t>C</t>
  </si>
  <si>
    <t>Vakken</t>
  </si>
  <si>
    <t>Subtotaal: met Afval</t>
  </si>
  <si>
    <t xml:space="preserve">Geaceerd zijn Afvalwedstrijden </t>
  </si>
  <si>
    <t>Met strafpunten kan niet afvallen:</t>
  </si>
  <si>
    <t>afgemeld</t>
  </si>
  <si>
    <t>Totaal</t>
  </si>
  <si>
    <t>Gewicht</t>
  </si>
  <si>
    <t>qafgemeld</t>
  </si>
  <si>
    <t xml:space="preserve">Bas </t>
  </si>
  <si>
    <t xml:space="preserve">John </t>
  </si>
  <si>
    <t>Willy  H</t>
  </si>
  <si>
    <t xml:space="preserve">Richard </t>
  </si>
  <si>
    <t xml:space="preserve">Henk </t>
  </si>
  <si>
    <t xml:space="preserve">Vincent </t>
  </si>
  <si>
    <t xml:space="preserve">Lieke </t>
  </si>
  <si>
    <t xml:space="preserve">Marcel </t>
  </si>
  <si>
    <t>Xander</t>
  </si>
  <si>
    <t xml:space="preserve">Kees </t>
  </si>
  <si>
    <t xml:space="preserve">Hein </t>
  </si>
  <si>
    <t>Tonnie</t>
  </si>
  <si>
    <t>Koos</t>
  </si>
  <si>
    <t xml:space="preserve">Koos </t>
  </si>
  <si>
    <t>Geovani</t>
  </si>
  <si>
    <t>Jos</t>
  </si>
  <si>
    <t xml:space="preserve">Martin </t>
  </si>
  <si>
    <t>Joop</t>
  </si>
  <si>
    <t xml:space="preserve">Herman </t>
  </si>
  <si>
    <t xml:space="preserve">Frieda </t>
  </si>
  <si>
    <t xml:space="preserve">Marinus </t>
  </si>
  <si>
    <t>Willie W</t>
  </si>
  <si>
    <t>Richard</t>
  </si>
  <si>
    <t>Willy H</t>
  </si>
  <si>
    <t xml:space="preserve">Joop </t>
  </si>
  <si>
    <t>Vincent</t>
  </si>
  <si>
    <t xml:space="preserve">Jos </t>
  </si>
  <si>
    <t xml:space="preserve">Tonnie </t>
  </si>
  <si>
    <t xml:space="preserve">Xander </t>
  </si>
  <si>
    <t>Frieda</t>
  </si>
  <si>
    <t>Marinus</t>
  </si>
  <si>
    <t>Hein</t>
  </si>
  <si>
    <t>Herman</t>
  </si>
  <si>
    <t>Kees</t>
  </si>
  <si>
    <t>Datum: wedstrijden</t>
  </si>
  <si>
    <t>niet afgemeled</t>
  </si>
  <si>
    <t>kol.2</t>
  </si>
  <si>
    <t>kol.3</t>
  </si>
  <si>
    <t>kol.4</t>
  </si>
  <si>
    <t>kol.5</t>
  </si>
  <si>
    <t>kol.6</t>
  </si>
  <si>
    <t>kol.7</t>
  </si>
  <si>
    <t>kol.8</t>
  </si>
  <si>
    <t>kol.9</t>
  </si>
  <si>
    <t>kol.10</t>
  </si>
  <si>
    <t>kol.11</t>
  </si>
  <si>
    <t>kol.12</t>
  </si>
  <si>
    <t>kol.13</t>
  </si>
  <si>
    <t>Punten</t>
  </si>
  <si>
    <t xml:space="preserve"> Totaal</t>
  </si>
  <si>
    <t>€ Euro.</t>
  </si>
  <si>
    <t>Stek</t>
  </si>
  <si>
    <t>V</t>
  </si>
  <si>
    <t>Eind</t>
  </si>
  <si>
    <t>Puntenlijst:</t>
  </si>
  <si>
    <t>minus afval</t>
  </si>
  <si>
    <t>Sortering op minste punten en hoogste gewicht:</t>
  </si>
  <si>
    <t>Bijgewerkt: 27 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</si>
</sst>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[$-413]d/mmm;@"/>
  </numFmts>
  <fonts count="10" x14ac:knownFonts="1">
    <font>
      <sz val="11"/>
      <color theme="1"/>
      <name val="Times New Roman"/>
      <family val="2"/>
      <scheme val="minor"/>
    </font>
    <font>
      <b/>
      <sz val="10"/>
      <color theme="1"/>
      <name val="Arial"/>
      <family val="2"/>
      <scheme val="major"/>
    </font>
    <font>
      <sz val="10"/>
      <color theme="1"/>
      <name val="Arial"/>
      <family val="2"/>
      <scheme val="major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  <scheme val="major"/>
    </font>
    <font>
      <b/>
      <sz val="10"/>
      <name val="Arial"/>
      <family val="2"/>
      <scheme val="major"/>
    </font>
    <font>
      <b/>
      <sz val="11"/>
      <name val="Arial"/>
      <family val="2"/>
    </font>
    <font>
      <sz val="8"/>
      <name val="Times New Roman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0" xfId="0" applyFont="1"/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/>
    <xf numFmtId="0" fontId="1" fillId="0" borderId="10" xfId="0" applyFont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3" fontId="1" fillId="5" borderId="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3" fillId="3" borderId="6" xfId="0" applyNumberFormat="1" applyFont="1" applyFill="1" applyBorder="1" applyAlignment="1" applyProtection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3" fontId="3" fillId="0" borderId="11" xfId="0" applyNumberFormat="1" applyFont="1" applyBorder="1" applyAlignment="1">
      <alignment horizontal="center"/>
    </xf>
    <xf numFmtId="0" fontId="3" fillId="0" borderId="12" xfId="0" applyFont="1" applyFill="1" applyBorder="1" applyProtection="1"/>
    <xf numFmtId="3" fontId="3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3" fillId="8" borderId="8" xfId="0" applyFont="1" applyFill="1" applyBorder="1" applyAlignment="1" applyProtection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165" fontId="3" fillId="8" borderId="12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" xfId="0" applyFont="1" applyBorder="1" applyProtection="1"/>
    <xf numFmtId="3" fontId="3" fillId="10" borderId="1" xfId="0" applyNumberFormat="1" applyFont="1" applyFill="1" applyBorder="1" applyAlignment="1">
      <alignment horizontal="center"/>
    </xf>
    <xf numFmtId="3" fontId="1" fillId="10" borderId="1" xfId="0" applyNumberFormat="1" applyFont="1" applyFill="1" applyBorder="1" applyAlignment="1">
      <alignment horizontal="center"/>
    </xf>
    <xf numFmtId="3" fontId="3" fillId="10" borderId="2" xfId="0" applyNumberFormat="1" applyFont="1" applyFill="1" applyBorder="1" applyAlignment="1">
      <alignment horizontal="center"/>
    </xf>
    <xf numFmtId="3" fontId="1" fillId="10" borderId="15" xfId="0" applyNumberFormat="1" applyFont="1" applyFill="1" applyBorder="1" applyAlignment="1">
      <alignment horizontal="center"/>
    </xf>
    <xf numFmtId="3" fontId="1" fillId="9" borderId="1" xfId="0" applyNumberFormat="1" applyFont="1" applyFill="1" applyBorder="1" applyAlignment="1">
      <alignment horizontal="center"/>
    </xf>
    <xf numFmtId="3" fontId="1" fillId="9" borderId="15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3" fontId="1" fillId="9" borderId="9" xfId="0" applyNumberFormat="1" applyFont="1" applyFill="1" applyBorder="1" applyAlignment="1">
      <alignment horizontal="center"/>
    </xf>
    <xf numFmtId="0" fontId="3" fillId="0" borderId="11" xfId="0" applyFont="1" applyBorder="1" applyProtection="1"/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3" fillId="12" borderId="6" xfId="0" applyNumberFormat="1" applyFont="1" applyFill="1" applyBorder="1" applyAlignment="1">
      <alignment horizontal="center"/>
    </xf>
    <xf numFmtId="165" fontId="3" fillId="12" borderId="1" xfId="0" applyNumberFormat="1" applyFont="1" applyFill="1" applyBorder="1" applyAlignment="1" applyProtection="1">
      <alignment horizontal="center"/>
      <protection locked="0"/>
    </xf>
    <xf numFmtId="3" fontId="3" fillId="12" borderId="15" xfId="0" applyNumberFormat="1" applyFont="1" applyFill="1" applyBorder="1" applyAlignment="1">
      <alignment horizontal="center"/>
    </xf>
    <xf numFmtId="3" fontId="3" fillId="12" borderId="7" xfId="0" applyNumberFormat="1" applyFont="1" applyFill="1" applyBorder="1" applyAlignment="1">
      <alignment horizontal="center"/>
    </xf>
    <xf numFmtId="165" fontId="3" fillId="12" borderId="13" xfId="0" applyNumberFormat="1" applyFont="1" applyFill="1" applyBorder="1" applyAlignment="1" applyProtection="1">
      <alignment horizontal="center"/>
      <protection locked="0"/>
    </xf>
    <xf numFmtId="3" fontId="3" fillId="12" borderId="18" xfId="0" applyNumberFormat="1" applyFont="1" applyFill="1" applyBorder="1" applyAlignment="1">
      <alignment horizontal="center"/>
    </xf>
    <xf numFmtId="3" fontId="3" fillId="12" borderId="20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5" fillId="3" borderId="5" xfId="0" applyNumberFormat="1" applyFont="1" applyFill="1" applyBorder="1" applyAlignment="1" applyProtection="1">
      <alignment horizontal="center" vertical="distributed"/>
    </xf>
    <xf numFmtId="0" fontId="3" fillId="3" borderId="17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2" xfId="0" applyFont="1" applyFill="1" applyBorder="1" applyAlignment="1" applyProtection="1">
      <alignment horizontal="center"/>
    </xf>
    <xf numFmtId="3" fontId="3" fillId="12" borderId="1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3" fontId="3" fillId="12" borderId="9" xfId="0" applyNumberFormat="1" applyFont="1" applyFill="1" applyBorder="1" applyAlignment="1">
      <alignment horizontal="center"/>
    </xf>
    <xf numFmtId="0" fontId="3" fillId="0" borderId="4" xfId="0" applyFont="1" applyBorder="1"/>
    <xf numFmtId="0" fontId="4" fillId="0" borderId="1" xfId="0" applyFont="1" applyBorder="1" applyAlignment="1">
      <alignment horizontal="center"/>
    </xf>
    <xf numFmtId="0" fontId="3" fillId="0" borderId="13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165" fontId="3" fillId="3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center"/>
    </xf>
    <xf numFmtId="165" fontId="3" fillId="3" borderId="12" xfId="0" applyNumberFormat="1" applyFont="1" applyFill="1" applyBorder="1" applyAlignment="1" applyProtection="1">
      <alignment horizontal="center"/>
    </xf>
    <xf numFmtId="165" fontId="3" fillId="3" borderId="13" xfId="0" applyNumberFormat="1" applyFont="1" applyFill="1" applyBorder="1" applyAlignment="1">
      <alignment horizontal="center"/>
    </xf>
    <xf numFmtId="3" fontId="3" fillId="8" borderId="9" xfId="0" applyNumberFormat="1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/>
    </xf>
    <xf numFmtId="3" fontId="3" fillId="13" borderId="1" xfId="0" applyNumberFormat="1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3" fillId="0" borderId="4" xfId="0" applyFont="1" applyBorder="1" applyProtection="1"/>
    <xf numFmtId="0" fontId="3" fillId="2" borderId="8" xfId="0" applyFont="1" applyFill="1" applyBorder="1" applyProtection="1"/>
    <xf numFmtId="3" fontId="3" fillId="2" borderId="9" xfId="0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1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3" fontId="3" fillId="14" borderId="1" xfId="0" applyNumberFormat="1" applyFont="1" applyFill="1" applyBorder="1" applyAlignment="1">
      <alignment horizontal="center"/>
    </xf>
    <xf numFmtId="0" fontId="3" fillId="0" borderId="21" xfId="0" applyFont="1" applyBorder="1"/>
    <xf numFmtId="0" fontId="3" fillId="0" borderId="0" xfId="0" applyFont="1" applyBorder="1" applyAlignment="1" applyProtection="1">
      <alignment horizontal="center"/>
    </xf>
    <xf numFmtId="3" fontId="3" fillId="6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3" fontId="3" fillId="15" borderId="1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7" borderId="9" xfId="0" applyFont="1" applyFill="1" applyBorder="1" applyAlignment="1">
      <alignment horizontal="center"/>
    </xf>
    <xf numFmtId="16" fontId="1" fillId="7" borderId="1" xfId="0" applyNumberFormat="1" applyFont="1" applyFill="1" applyBorder="1" applyAlignment="1">
      <alignment horizont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11" borderId="13" xfId="0" applyNumberFormat="1" applyFont="1" applyFill="1" applyBorder="1" applyAlignment="1">
      <alignment horizontal="center" vertical="center"/>
    </xf>
    <xf numFmtId="0" fontId="3" fillId="8" borderId="12" xfId="0" applyNumberFormat="1" applyFont="1" applyFill="1" applyBorder="1" applyAlignment="1" applyProtection="1">
      <alignment horizontal="center" vertical="center"/>
    </xf>
    <xf numFmtId="0" fontId="3" fillId="8" borderId="1" xfId="0" applyNumberFormat="1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/>
    </xf>
    <xf numFmtId="3" fontId="3" fillId="8" borderId="10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3" fontId="8" fillId="7" borderId="1" xfId="0" applyNumberFormat="1" applyFont="1" applyFill="1" applyBorder="1" applyAlignment="1">
      <alignment horizontal="center"/>
    </xf>
    <xf numFmtId="0" fontId="3" fillId="7" borderId="12" xfId="0" applyFont="1" applyFill="1" applyBorder="1" applyProtection="1"/>
    <xf numFmtId="3" fontId="3" fillId="16" borderId="6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" fontId="6" fillId="7" borderId="1" xfId="0" applyNumberFormat="1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3" fillId="9" borderId="7" xfId="0" applyFont="1" applyFill="1" applyBorder="1" applyAlignment="1">
      <alignment vertical="center"/>
    </xf>
    <xf numFmtId="0" fontId="6" fillId="7" borderId="9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3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/>
    </xf>
    <xf numFmtId="165" fontId="3" fillId="0" borderId="23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3" fillId="14" borderId="6" xfId="0" applyFont="1" applyFill="1" applyBorder="1" applyAlignment="1">
      <alignment horizontal="center" vertical="distributed"/>
    </xf>
    <xf numFmtId="164" fontId="3" fillId="14" borderId="6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/>
    </xf>
    <xf numFmtId="3" fontId="3" fillId="18" borderId="1" xfId="0" applyNumberFormat="1" applyFont="1" applyFill="1" applyBorder="1" applyAlignment="1">
      <alignment horizontal="center"/>
    </xf>
    <xf numFmtId="3" fontId="3" fillId="17" borderId="1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vertical="center"/>
    </xf>
  </cellXfs>
  <cellStyles count="1">
    <cellStyle name="Standaard" xfId="0" builtinId="0"/>
  </cellStyles>
  <dxfs count="33"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A4:P24" headerRowCount="0" totalsRowShown="0" headerRowDxfId="32" dataDxfId="31">
  <sortState xmlns:xlrd2="http://schemas.microsoft.com/office/spreadsheetml/2017/richdata2" ref="A4:P24">
    <sortCondition descending="1" ref="P6:P24"/>
  </sortState>
  <tableColumns count="16">
    <tableColumn id="1" xr3:uid="{00000000-0010-0000-0000-000001000000}" name="Kolom1" dataDxfId="30"/>
    <tableColumn id="2" xr3:uid="{00000000-0010-0000-0000-000002000000}" name="Kolom2" headerRowDxfId="29" dataDxfId="28"/>
    <tableColumn id="3" xr3:uid="{00000000-0010-0000-0000-000003000000}" name="Kolom3" headerRowDxfId="27" dataDxfId="26"/>
    <tableColumn id="4" xr3:uid="{00000000-0010-0000-0000-000004000000}" name="Kolom4" headerRowDxfId="25" dataDxfId="24"/>
    <tableColumn id="5" xr3:uid="{00000000-0010-0000-0000-000005000000}" name="Kolom5" headerRowDxfId="23" dataDxfId="22"/>
    <tableColumn id="6" xr3:uid="{00000000-0010-0000-0000-000006000000}" name="Kolom6" headerRowDxfId="21" dataDxfId="20"/>
    <tableColumn id="7" xr3:uid="{00000000-0010-0000-0000-000007000000}" name="Kolom7" headerRowDxfId="19" dataDxfId="18"/>
    <tableColumn id="8" xr3:uid="{00000000-0010-0000-0000-000008000000}" name="Kolom8" headerRowDxfId="17" dataDxfId="16"/>
    <tableColumn id="9" xr3:uid="{00000000-0010-0000-0000-000009000000}" name="Kolom9" headerRowDxfId="15" dataDxfId="14"/>
    <tableColumn id="10" xr3:uid="{00000000-0010-0000-0000-00000A000000}" name="Kolom10" headerRowDxfId="13" dataDxfId="12"/>
    <tableColumn id="11" xr3:uid="{00000000-0010-0000-0000-00000B000000}" name="Kolom11" headerRowDxfId="11" dataDxfId="10"/>
    <tableColumn id="12" xr3:uid="{00000000-0010-0000-0000-00000C000000}" name="Kolom12" headerRowDxfId="9" dataDxfId="8"/>
    <tableColumn id="13" xr3:uid="{00000000-0010-0000-0000-00000D000000}" name="Kolom13" headerRowDxfId="7" dataDxfId="6"/>
    <tableColumn id="14" xr3:uid="{00000000-0010-0000-0000-00000E000000}" name="Kolom14" headerRowDxfId="5" dataDxfId="4">
      <calculatedColumnFormula>SUM(B4:M4)</calculatedColumnFormula>
    </tableColumn>
    <tableColumn id="15" xr3:uid="{9C3CF5BD-8902-45F3-A795-259B9FAB40B7}" name="Kolom15" headerRowDxfId="3" dataDxfId="2"/>
    <tableColumn id="16" xr3:uid="{CEECE9EB-9DC7-4D6F-BB44-2ECDC7025E08}" name="Kolom16" headerRowDxfId="1" dataDxfId="0">
      <calculatedColumnFormula>SUM(B4:M4)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 - klassiek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1"/>
  <sheetViews>
    <sheetView showRowColHeader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8.85546875" defaultRowHeight="15" x14ac:dyDescent="0.25"/>
  <cols>
    <col min="1" max="1" width="29" style="49" customWidth="1"/>
    <col min="2" max="3" width="7.85546875" style="38" customWidth="1"/>
    <col min="4" max="4" width="8.85546875" style="38" customWidth="1"/>
    <col min="5" max="13" width="7.85546875" style="38" customWidth="1"/>
    <col min="14" max="14" width="13.28515625" style="42" customWidth="1"/>
    <col min="15" max="15" width="10.28515625" style="42" customWidth="1"/>
    <col min="16" max="16" width="9.85546875" style="42" customWidth="1"/>
    <col min="17" max="17" width="8.85546875" style="35"/>
    <col min="18" max="21" width="8.85546875" style="42"/>
    <col min="22" max="16384" width="8.85546875" style="35"/>
  </cols>
  <sheetData>
    <row r="1" spans="1:17" s="89" customFormat="1" ht="30" customHeight="1" x14ac:dyDescent="0.25">
      <c r="A1" s="76" t="s">
        <v>97</v>
      </c>
      <c r="B1" s="30" t="s">
        <v>0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5</v>
      </c>
      <c r="H1" s="30" t="s">
        <v>6</v>
      </c>
      <c r="I1" s="30" t="s">
        <v>7</v>
      </c>
      <c r="J1" s="30" t="s">
        <v>8</v>
      </c>
      <c r="K1" s="30" t="s">
        <v>9</v>
      </c>
      <c r="L1" s="30" t="s">
        <v>10</v>
      </c>
      <c r="M1" s="30" t="s">
        <v>11</v>
      </c>
      <c r="N1" s="90" t="s">
        <v>89</v>
      </c>
      <c r="O1" s="90" t="s">
        <v>38</v>
      </c>
      <c r="P1" s="91" t="s">
        <v>37</v>
      </c>
      <c r="Q1" s="143"/>
    </row>
    <row r="2" spans="1:17" s="145" customFormat="1" ht="25.5" customHeight="1" x14ac:dyDescent="0.25">
      <c r="A2" s="92" t="s">
        <v>74</v>
      </c>
      <c r="B2" s="88">
        <v>44681</v>
      </c>
      <c r="C2" s="88">
        <v>44695</v>
      </c>
      <c r="D2" s="88">
        <v>44709</v>
      </c>
      <c r="E2" s="88">
        <v>44723</v>
      </c>
      <c r="F2" s="88">
        <v>44737</v>
      </c>
      <c r="G2" s="88">
        <v>44758</v>
      </c>
      <c r="H2" s="88">
        <v>44765</v>
      </c>
      <c r="I2" s="88">
        <v>44779</v>
      </c>
      <c r="J2" s="88">
        <v>44800</v>
      </c>
      <c r="K2" s="88">
        <v>44821</v>
      </c>
      <c r="L2" s="88">
        <v>44835</v>
      </c>
      <c r="M2" s="88">
        <v>44849</v>
      </c>
      <c r="N2" s="88" t="s">
        <v>95</v>
      </c>
      <c r="O2" s="88" t="s">
        <v>16</v>
      </c>
      <c r="P2" s="93" t="s">
        <v>38</v>
      </c>
      <c r="Q2" s="144"/>
    </row>
    <row r="3" spans="1:17" ht="26.25" customHeight="1" x14ac:dyDescent="0.25">
      <c r="A3" s="127" t="s">
        <v>15</v>
      </c>
      <c r="B3" s="128" t="s">
        <v>76</v>
      </c>
      <c r="C3" s="128" t="s">
        <v>77</v>
      </c>
      <c r="D3" s="128" t="s">
        <v>78</v>
      </c>
      <c r="E3" s="128" t="s">
        <v>79</v>
      </c>
      <c r="F3" s="128" t="s">
        <v>80</v>
      </c>
      <c r="G3" s="128" t="s">
        <v>81</v>
      </c>
      <c r="H3" s="128" t="s">
        <v>82</v>
      </c>
      <c r="I3" s="128" t="s">
        <v>83</v>
      </c>
      <c r="J3" s="128" t="s">
        <v>84</v>
      </c>
      <c r="K3" s="128" t="s">
        <v>85</v>
      </c>
      <c r="L3" s="128" t="s">
        <v>86</v>
      </c>
      <c r="M3" s="128" t="s">
        <v>87</v>
      </c>
      <c r="N3" s="125"/>
      <c r="O3" s="125"/>
      <c r="P3" s="126"/>
      <c r="Q3" s="119"/>
    </row>
    <row r="4" spans="1:17" ht="21" customHeight="1" x14ac:dyDescent="0.25">
      <c r="A4" s="78" t="s">
        <v>41</v>
      </c>
      <c r="B4" s="132">
        <v>2380</v>
      </c>
      <c r="C4" s="132">
        <v>0</v>
      </c>
      <c r="D4" s="44">
        <v>23340</v>
      </c>
      <c r="E4" s="132">
        <v>3520</v>
      </c>
      <c r="F4" s="44">
        <v>2520</v>
      </c>
      <c r="G4" s="44">
        <v>2300</v>
      </c>
      <c r="H4" s="44">
        <v>4620</v>
      </c>
      <c r="I4" s="44">
        <v>20180</v>
      </c>
      <c r="J4" s="44">
        <v>9080</v>
      </c>
      <c r="K4" s="44">
        <v>9860</v>
      </c>
      <c r="L4" s="101">
        <v>10</v>
      </c>
      <c r="M4" s="44">
        <v>11860</v>
      </c>
      <c r="N4" s="114">
        <f>SUM(B4:M4)-Tabel2[[#This Row],[Kolom2]]-Tabel2[[#This Row],[Kolom5]]-Tabel2[[#This Row],[Kolom12]]</f>
        <v>83760</v>
      </c>
      <c r="O4" s="89">
        <v>1</v>
      </c>
      <c r="P4" s="121">
        <f t="shared" ref="P4:P24" si="0">SUM(B4:M4)</f>
        <v>89670</v>
      </c>
      <c r="Q4" s="119"/>
    </row>
    <row r="5" spans="1:17" ht="21" customHeight="1" x14ac:dyDescent="0.25">
      <c r="A5" s="78" t="s">
        <v>40</v>
      </c>
      <c r="B5" s="44">
        <v>6100</v>
      </c>
      <c r="C5" s="44">
        <v>2780</v>
      </c>
      <c r="D5" s="44">
        <v>38120</v>
      </c>
      <c r="E5" s="132">
        <v>0</v>
      </c>
      <c r="F5" s="132">
        <v>0</v>
      </c>
      <c r="G5" s="44">
        <v>1540</v>
      </c>
      <c r="H5" s="132">
        <v>0</v>
      </c>
      <c r="I5" s="44">
        <v>8680</v>
      </c>
      <c r="J5" s="101">
        <v>0</v>
      </c>
      <c r="K5" s="44">
        <v>7320</v>
      </c>
      <c r="L5" s="44">
        <v>0</v>
      </c>
      <c r="M5" s="44">
        <v>1960</v>
      </c>
      <c r="N5" s="114">
        <f>SUM(B5:M5)</f>
        <v>66500</v>
      </c>
      <c r="O5" s="44">
        <v>2</v>
      </c>
      <c r="P5" s="121">
        <f t="shared" si="0"/>
        <v>66500</v>
      </c>
      <c r="Q5" s="119"/>
    </row>
    <row r="6" spans="1:17" ht="21" customHeight="1" x14ac:dyDescent="0.25">
      <c r="A6" s="78" t="s">
        <v>43</v>
      </c>
      <c r="B6" s="136">
        <v>1060</v>
      </c>
      <c r="C6" s="132">
        <v>0</v>
      </c>
      <c r="D6" s="44">
        <v>4440</v>
      </c>
      <c r="E6" s="44">
        <v>110</v>
      </c>
      <c r="F6" s="44">
        <v>15900</v>
      </c>
      <c r="G6" s="132">
        <v>880</v>
      </c>
      <c r="H6" s="101">
        <v>0</v>
      </c>
      <c r="I6" s="44">
        <v>14900</v>
      </c>
      <c r="J6" s="44">
        <v>9300</v>
      </c>
      <c r="K6" s="101">
        <v>0</v>
      </c>
      <c r="L6" s="44">
        <v>17160</v>
      </c>
      <c r="M6" s="44">
        <v>60</v>
      </c>
      <c r="N6" s="114">
        <f>SUM(B6:M6)-Tabel2[[#This Row],[Kolom7]]</f>
        <v>62930</v>
      </c>
      <c r="O6" s="89">
        <v>3</v>
      </c>
      <c r="P6" s="121">
        <f t="shared" si="0"/>
        <v>63810</v>
      </c>
      <c r="Q6" s="119"/>
    </row>
    <row r="7" spans="1:17" ht="21" customHeight="1" x14ac:dyDescent="0.25">
      <c r="A7" s="78" t="s">
        <v>45</v>
      </c>
      <c r="B7" s="132">
        <v>40</v>
      </c>
      <c r="C7" s="44">
        <v>5920</v>
      </c>
      <c r="D7" s="132">
        <v>0</v>
      </c>
      <c r="E7" s="44">
        <v>11660</v>
      </c>
      <c r="F7" s="132">
        <v>20</v>
      </c>
      <c r="G7" s="44">
        <v>5460</v>
      </c>
      <c r="H7" s="44">
        <v>3120</v>
      </c>
      <c r="I7" s="44">
        <v>1420</v>
      </c>
      <c r="J7" s="44">
        <v>19860</v>
      </c>
      <c r="K7" s="44">
        <v>4540</v>
      </c>
      <c r="L7" s="101">
        <v>1118</v>
      </c>
      <c r="M7" s="44">
        <v>6000</v>
      </c>
      <c r="N7" s="114">
        <f>SUM(B7:M7)-Tabel2[[#This Row],[Kolom2]]-Tabel2[[#This Row],[Kolom6]]-Tabel2[[#This Row],[Kolom12]]</f>
        <v>57980</v>
      </c>
      <c r="O7" s="44">
        <v>4</v>
      </c>
      <c r="P7" s="121">
        <f t="shared" si="0"/>
        <v>59158</v>
      </c>
      <c r="Q7" s="119"/>
    </row>
    <row r="8" spans="1:17" ht="21" customHeight="1" x14ac:dyDescent="0.25">
      <c r="A8" s="78" t="s">
        <v>42</v>
      </c>
      <c r="B8" s="44">
        <v>1140</v>
      </c>
      <c r="C8" s="44">
        <v>2860</v>
      </c>
      <c r="D8" s="132">
        <v>14540</v>
      </c>
      <c r="E8" s="132">
        <v>0</v>
      </c>
      <c r="F8" s="44">
        <v>6660</v>
      </c>
      <c r="G8" s="136">
        <v>2160</v>
      </c>
      <c r="H8" s="44">
        <v>8740</v>
      </c>
      <c r="I8" s="44">
        <v>260</v>
      </c>
      <c r="J8" s="101">
        <v>0</v>
      </c>
      <c r="K8" s="44">
        <v>6760</v>
      </c>
      <c r="L8" s="44">
        <v>9280</v>
      </c>
      <c r="M8" s="101">
        <v>3300</v>
      </c>
      <c r="N8" s="114">
        <f>SUM(B8:M8)-Tabel2[[#This Row],[Kolom4]]-Tabel2[[#This Row],[Kolom13]]</f>
        <v>37860</v>
      </c>
      <c r="O8" s="89">
        <v>5</v>
      </c>
      <c r="P8" s="121">
        <f t="shared" si="0"/>
        <v>55700</v>
      </c>
      <c r="Q8" s="119"/>
    </row>
    <row r="9" spans="1:17" ht="21" customHeight="1" x14ac:dyDescent="0.25">
      <c r="A9" s="78" t="s">
        <v>61</v>
      </c>
      <c r="B9" s="44">
        <v>3400</v>
      </c>
      <c r="C9" s="101">
        <v>1800</v>
      </c>
      <c r="D9" s="44">
        <v>5020</v>
      </c>
      <c r="E9" s="44">
        <v>60</v>
      </c>
      <c r="F9" s="101">
        <v>2065</v>
      </c>
      <c r="G9" s="44">
        <v>1560</v>
      </c>
      <c r="H9" s="101">
        <v>3260</v>
      </c>
      <c r="I9" s="101">
        <v>20</v>
      </c>
      <c r="J9" s="44">
        <v>380</v>
      </c>
      <c r="K9" s="44">
        <v>9880</v>
      </c>
      <c r="L9" s="44">
        <v>8000</v>
      </c>
      <c r="M9" s="44">
        <v>2840</v>
      </c>
      <c r="N9" s="114">
        <f>SUM(B9:M9)-Tabel2[[#This Row],[Kolom3]]-Tabel2[[#This Row],[Kolom6]]-Tabel2[[#This Row],[Kolom8]]-Tabel2[[#This Row],[Kolom9]]</f>
        <v>31140</v>
      </c>
      <c r="O9" s="44">
        <v>6</v>
      </c>
      <c r="P9" s="121">
        <f t="shared" si="0"/>
        <v>38285</v>
      </c>
      <c r="Q9" s="119"/>
    </row>
    <row r="10" spans="1:17" ht="21" customHeight="1" x14ac:dyDescent="0.25">
      <c r="A10" s="78" t="s">
        <v>49</v>
      </c>
      <c r="B10" s="132">
        <v>10</v>
      </c>
      <c r="C10" s="132">
        <v>30</v>
      </c>
      <c r="D10" s="44">
        <v>1700</v>
      </c>
      <c r="E10" s="44">
        <v>4660</v>
      </c>
      <c r="F10" s="132">
        <v>0</v>
      </c>
      <c r="G10" s="44">
        <v>10300</v>
      </c>
      <c r="H10" s="44">
        <v>20</v>
      </c>
      <c r="I10" s="44">
        <v>2420</v>
      </c>
      <c r="J10" s="44">
        <v>6240</v>
      </c>
      <c r="K10" s="44">
        <v>3080</v>
      </c>
      <c r="L10" s="101">
        <v>0</v>
      </c>
      <c r="M10" s="44">
        <v>2560</v>
      </c>
      <c r="N10" s="114">
        <f>SUM(B10:M10)-Tabel2[[#This Row],[Kolom2]]-Tabel2[[#This Row],[Kolom3]]</f>
        <v>30980</v>
      </c>
      <c r="O10" s="89">
        <v>7</v>
      </c>
      <c r="P10" s="121">
        <f t="shared" si="0"/>
        <v>31020</v>
      </c>
      <c r="Q10" s="119"/>
    </row>
    <row r="11" spans="1:17" ht="21" customHeight="1" x14ac:dyDescent="0.25">
      <c r="A11" s="78" t="s">
        <v>53</v>
      </c>
      <c r="B11" s="101">
        <v>0</v>
      </c>
      <c r="C11" s="44">
        <v>5620</v>
      </c>
      <c r="D11" s="101">
        <v>0</v>
      </c>
      <c r="E11" s="101">
        <v>0</v>
      </c>
      <c r="F11" s="44">
        <v>180</v>
      </c>
      <c r="G11" s="44">
        <v>5740</v>
      </c>
      <c r="H11" s="44">
        <v>7280</v>
      </c>
      <c r="I11" s="44">
        <v>70</v>
      </c>
      <c r="J11" s="44">
        <v>1760</v>
      </c>
      <c r="K11" s="44">
        <v>8040</v>
      </c>
      <c r="L11" s="44">
        <v>1740</v>
      </c>
      <c r="M11" s="101">
        <v>60</v>
      </c>
      <c r="N11" s="114">
        <f>SUM(B11:M11)-Tabel2[[#This Row],[Kolom13]]</f>
        <v>30430</v>
      </c>
      <c r="O11" s="44">
        <v>8</v>
      </c>
      <c r="P11" s="121">
        <f t="shared" si="0"/>
        <v>30490</v>
      </c>
      <c r="Q11" s="119"/>
    </row>
    <row r="12" spans="1:17" ht="21" customHeight="1" x14ac:dyDescent="0.25">
      <c r="A12" s="78" t="s">
        <v>44</v>
      </c>
      <c r="B12" s="44">
        <v>2460</v>
      </c>
      <c r="C12" s="132">
        <v>10</v>
      </c>
      <c r="D12" s="136">
        <v>12720</v>
      </c>
      <c r="E12" s="44">
        <v>220</v>
      </c>
      <c r="F12" s="44">
        <v>4140</v>
      </c>
      <c r="G12" s="136">
        <v>1260</v>
      </c>
      <c r="H12" s="44">
        <v>6140</v>
      </c>
      <c r="I12" s="101">
        <v>1620</v>
      </c>
      <c r="J12" s="44">
        <v>140</v>
      </c>
      <c r="K12" s="44">
        <v>40</v>
      </c>
      <c r="L12" s="101">
        <v>1420</v>
      </c>
      <c r="M12" s="101">
        <v>60</v>
      </c>
      <c r="N12" s="114">
        <f>SUM(B12:M12)-Tabel2[[#This Row],[Kolom3]]-Tabel2[[#This Row],[Kolom9]]-Tabel2[[#This Row],[Kolom12]]-Tabel2[[#This Row],[Kolom13]]</f>
        <v>27120</v>
      </c>
      <c r="O12" s="89">
        <v>9</v>
      </c>
      <c r="P12" s="121">
        <f t="shared" si="0"/>
        <v>30230</v>
      </c>
      <c r="Q12" s="119"/>
    </row>
    <row r="13" spans="1:17" ht="21" customHeight="1" x14ac:dyDescent="0.25">
      <c r="A13" s="78" t="s">
        <v>48</v>
      </c>
      <c r="B13" s="44">
        <v>8640</v>
      </c>
      <c r="C13" s="44">
        <v>0</v>
      </c>
      <c r="D13" s="101">
        <v>0</v>
      </c>
      <c r="E13" s="44">
        <v>2820</v>
      </c>
      <c r="F13" s="44">
        <v>0</v>
      </c>
      <c r="G13" s="44">
        <v>980</v>
      </c>
      <c r="H13" s="101">
        <v>0</v>
      </c>
      <c r="I13" s="44">
        <v>3640</v>
      </c>
      <c r="J13" s="101">
        <v>0</v>
      </c>
      <c r="K13" s="101">
        <v>0</v>
      </c>
      <c r="L13" s="44">
        <v>8460</v>
      </c>
      <c r="M13" s="44">
        <v>0</v>
      </c>
      <c r="N13" s="114">
        <f t="shared" ref="N13:N19" si="1">SUM(B13:M13)</f>
        <v>24540</v>
      </c>
      <c r="O13" s="44">
        <v>10</v>
      </c>
      <c r="P13" s="121">
        <f t="shared" si="0"/>
        <v>24540</v>
      </c>
      <c r="Q13" s="119"/>
    </row>
    <row r="14" spans="1:17" ht="21" customHeight="1" x14ac:dyDescent="0.25">
      <c r="A14" s="78" t="s">
        <v>50</v>
      </c>
      <c r="B14" s="101">
        <v>0</v>
      </c>
      <c r="C14" s="101">
        <v>0</v>
      </c>
      <c r="D14" s="44">
        <v>50</v>
      </c>
      <c r="E14" s="101">
        <v>0</v>
      </c>
      <c r="F14" s="44">
        <v>6070</v>
      </c>
      <c r="G14" s="101">
        <v>0</v>
      </c>
      <c r="H14" s="44">
        <v>5660</v>
      </c>
      <c r="I14" s="44">
        <v>0</v>
      </c>
      <c r="J14" s="44">
        <v>30</v>
      </c>
      <c r="K14" s="44">
        <v>2060</v>
      </c>
      <c r="L14" s="44">
        <v>8120</v>
      </c>
      <c r="M14" s="44">
        <v>50</v>
      </c>
      <c r="N14" s="114">
        <f t="shared" si="1"/>
        <v>22040</v>
      </c>
      <c r="O14" s="89">
        <v>11</v>
      </c>
      <c r="P14" s="121">
        <f t="shared" si="0"/>
        <v>22040</v>
      </c>
      <c r="Q14" s="119"/>
    </row>
    <row r="15" spans="1:17" ht="21" customHeight="1" x14ac:dyDescent="0.25">
      <c r="A15" s="78" t="s">
        <v>46</v>
      </c>
      <c r="B15" s="44">
        <v>0</v>
      </c>
      <c r="C15" s="44">
        <v>9980</v>
      </c>
      <c r="D15" s="44">
        <v>3580</v>
      </c>
      <c r="E15" s="101">
        <v>0</v>
      </c>
      <c r="F15" s="101">
        <v>0</v>
      </c>
      <c r="G15" s="44">
        <v>800</v>
      </c>
      <c r="H15" s="101">
        <v>0</v>
      </c>
      <c r="I15" s="44">
        <v>3240</v>
      </c>
      <c r="J15" s="101">
        <v>0</v>
      </c>
      <c r="K15" s="44">
        <v>3800</v>
      </c>
      <c r="L15" s="44">
        <v>0</v>
      </c>
      <c r="M15" s="44">
        <v>60</v>
      </c>
      <c r="N15" s="114">
        <f t="shared" si="1"/>
        <v>21460</v>
      </c>
      <c r="O15" s="44">
        <v>12</v>
      </c>
      <c r="P15" s="121">
        <f t="shared" si="0"/>
        <v>21460</v>
      </c>
      <c r="Q15" s="119"/>
    </row>
    <row r="16" spans="1:17" ht="21" customHeight="1" x14ac:dyDescent="0.25">
      <c r="A16" s="78" t="s">
        <v>58</v>
      </c>
      <c r="B16" s="44">
        <v>20</v>
      </c>
      <c r="C16" s="44">
        <v>0</v>
      </c>
      <c r="D16" s="101">
        <v>0</v>
      </c>
      <c r="E16" s="101">
        <v>0</v>
      </c>
      <c r="F16" s="44">
        <v>0</v>
      </c>
      <c r="G16" s="44">
        <v>1720</v>
      </c>
      <c r="H16" s="101">
        <v>0</v>
      </c>
      <c r="I16" s="44">
        <v>5740</v>
      </c>
      <c r="J16" s="101">
        <v>0</v>
      </c>
      <c r="K16" s="44">
        <v>0</v>
      </c>
      <c r="L16" s="44">
        <v>13580</v>
      </c>
      <c r="M16" s="44">
        <v>140</v>
      </c>
      <c r="N16" s="114">
        <f t="shared" si="1"/>
        <v>21200</v>
      </c>
      <c r="O16" s="89">
        <v>13</v>
      </c>
      <c r="P16" s="121">
        <f t="shared" si="0"/>
        <v>21200</v>
      </c>
      <c r="Q16" s="119"/>
    </row>
    <row r="17" spans="1:18" ht="21" customHeight="1" x14ac:dyDescent="0.25">
      <c r="A17" s="78" t="s">
        <v>47</v>
      </c>
      <c r="B17" s="101">
        <v>0</v>
      </c>
      <c r="C17" s="44">
        <v>100</v>
      </c>
      <c r="D17" s="44">
        <v>1400</v>
      </c>
      <c r="E17" s="44">
        <v>11980</v>
      </c>
      <c r="F17" s="44">
        <v>20</v>
      </c>
      <c r="G17" s="101">
        <v>0</v>
      </c>
      <c r="H17" s="44">
        <v>3380</v>
      </c>
      <c r="I17" s="44">
        <v>4000</v>
      </c>
      <c r="J17" s="101">
        <v>0</v>
      </c>
      <c r="K17" s="44">
        <v>20</v>
      </c>
      <c r="L17" s="101">
        <v>0</v>
      </c>
      <c r="M17" s="44">
        <v>100</v>
      </c>
      <c r="N17" s="114">
        <f t="shared" si="1"/>
        <v>21000</v>
      </c>
      <c r="O17" s="44">
        <v>14</v>
      </c>
      <c r="P17" s="121">
        <f t="shared" si="0"/>
        <v>21000</v>
      </c>
      <c r="Q17" s="119"/>
    </row>
    <row r="18" spans="1:18" ht="21" customHeight="1" x14ac:dyDescent="0.25">
      <c r="A18" s="78" t="s">
        <v>60</v>
      </c>
      <c r="B18" s="101">
        <v>0</v>
      </c>
      <c r="C18" s="101">
        <v>0</v>
      </c>
      <c r="D18" s="101">
        <v>0</v>
      </c>
      <c r="E18" s="101">
        <v>0</v>
      </c>
      <c r="F18" s="44">
        <v>0</v>
      </c>
      <c r="G18" s="44">
        <v>10</v>
      </c>
      <c r="H18" s="44">
        <v>0</v>
      </c>
      <c r="I18" s="44">
        <v>1620</v>
      </c>
      <c r="J18" s="44">
        <v>12300</v>
      </c>
      <c r="K18" s="44">
        <v>0</v>
      </c>
      <c r="L18" s="44">
        <v>4340</v>
      </c>
      <c r="M18" s="44">
        <v>0</v>
      </c>
      <c r="N18" s="114">
        <f t="shared" si="1"/>
        <v>18270</v>
      </c>
      <c r="O18" s="89">
        <v>15</v>
      </c>
      <c r="P18" s="121">
        <f t="shared" si="0"/>
        <v>18270</v>
      </c>
      <c r="Q18" s="119"/>
    </row>
    <row r="19" spans="1:18" ht="21" customHeight="1" x14ac:dyDescent="0.25">
      <c r="A19" s="78" t="s">
        <v>56</v>
      </c>
      <c r="B19" s="44">
        <v>120</v>
      </c>
      <c r="C19" s="44">
        <v>10</v>
      </c>
      <c r="D19" s="44">
        <v>1420</v>
      </c>
      <c r="E19" s="44">
        <v>10</v>
      </c>
      <c r="F19" s="101">
        <v>0</v>
      </c>
      <c r="G19" s="44">
        <v>7160</v>
      </c>
      <c r="H19" s="44">
        <v>60</v>
      </c>
      <c r="I19" s="101">
        <v>0</v>
      </c>
      <c r="J19" s="101">
        <v>0</v>
      </c>
      <c r="K19" s="44">
        <v>740</v>
      </c>
      <c r="L19" s="44">
        <v>1080</v>
      </c>
      <c r="M19" s="101">
        <v>0</v>
      </c>
      <c r="N19" s="114">
        <f t="shared" si="1"/>
        <v>10600</v>
      </c>
      <c r="O19" s="44">
        <v>16</v>
      </c>
      <c r="P19" s="121">
        <f t="shared" si="0"/>
        <v>10600</v>
      </c>
      <c r="Q19" s="119"/>
    </row>
    <row r="20" spans="1:18" ht="21" customHeight="1" x14ac:dyDescent="0.25">
      <c r="A20" s="78" t="s">
        <v>57</v>
      </c>
      <c r="B20" s="101">
        <v>0</v>
      </c>
      <c r="C20" s="44">
        <v>200</v>
      </c>
      <c r="D20" s="44">
        <v>60</v>
      </c>
      <c r="E20" s="44">
        <v>40</v>
      </c>
      <c r="F20" s="44">
        <v>60</v>
      </c>
      <c r="G20" s="101">
        <v>860</v>
      </c>
      <c r="H20" s="44">
        <v>80</v>
      </c>
      <c r="I20" s="44">
        <v>1420</v>
      </c>
      <c r="J20" s="44">
        <v>6440</v>
      </c>
      <c r="K20" s="101">
        <v>120</v>
      </c>
      <c r="L20" s="101">
        <v>0</v>
      </c>
      <c r="M20" s="44">
        <v>40</v>
      </c>
      <c r="N20" s="114">
        <f>SUM(B20:M20)-Tabel2[[#This Row],[Kolom7]]-Tabel2[[#This Row],[Kolom11]]</f>
        <v>8340</v>
      </c>
      <c r="O20" s="89">
        <v>17</v>
      </c>
      <c r="P20" s="121">
        <f t="shared" si="0"/>
        <v>9320</v>
      </c>
      <c r="Q20" s="119"/>
    </row>
    <row r="21" spans="1:18" ht="21" customHeight="1" x14ac:dyDescent="0.25">
      <c r="A21" s="78" t="s">
        <v>54</v>
      </c>
      <c r="B21" s="101">
        <v>0</v>
      </c>
      <c r="C21" s="101">
        <v>0</v>
      </c>
      <c r="D21" s="101">
        <v>0</v>
      </c>
      <c r="E21" s="44">
        <v>20</v>
      </c>
      <c r="F21" s="44">
        <v>4895</v>
      </c>
      <c r="G21" s="44">
        <v>1180</v>
      </c>
      <c r="H21" s="102">
        <v>0</v>
      </c>
      <c r="I21" s="101">
        <v>0</v>
      </c>
      <c r="J21" s="44">
        <v>2040</v>
      </c>
      <c r="K21" s="44">
        <v>0</v>
      </c>
      <c r="L21" s="44">
        <v>0</v>
      </c>
      <c r="M21" s="44">
        <v>0</v>
      </c>
      <c r="N21" s="114">
        <f>SUM(B21:M21)</f>
        <v>8135</v>
      </c>
      <c r="O21" s="44">
        <v>18</v>
      </c>
      <c r="P21" s="121">
        <f t="shared" si="0"/>
        <v>8135</v>
      </c>
      <c r="Q21" s="119"/>
    </row>
    <row r="22" spans="1:18" ht="21" customHeight="1" x14ac:dyDescent="0.25">
      <c r="A22" s="78" t="s">
        <v>55</v>
      </c>
      <c r="B22" s="44">
        <v>40</v>
      </c>
      <c r="C22" s="44">
        <v>360</v>
      </c>
      <c r="D22" s="44">
        <v>1480</v>
      </c>
      <c r="E22" s="44">
        <v>10</v>
      </c>
      <c r="F22" s="101">
        <v>0</v>
      </c>
      <c r="G22" s="101">
        <v>0</v>
      </c>
      <c r="H22" s="44">
        <v>20</v>
      </c>
      <c r="I22" s="101">
        <v>660</v>
      </c>
      <c r="J22" s="44">
        <v>2800</v>
      </c>
      <c r="K22" s="101">
        <v>60</v>
      </c>
      <c r="L22" s="44">
        <v>760</v>
      </c>
      <c r="M22" s="44">
        <v>60</v>
      </c>
      <c r="N22" s="114">
        <f>SUM(B22:M22)-Tabel2[[#This Row],[Kolom9]]-Tabel2[[#This Row],[Kolom11]]</f>
        <v>5530</v>
      </c>
      <c r="O22" s="89">
        <v>19</v>
      </c>
      <c r="P22" s="121">
        <f t="shared" si="0"/>
        <v>6250</v>
      </c>
      <c r="Q22" s="119"/>
    </row>
    <row r="23" spans="1:18" ht="21" customHeight="1" x14ac:dyDescent="0.25">
      <c r="A23" s="78" t="s">
        <v>51</v>
      </c>
      <c r="B23" s="44">
        <v>0</v>
      </c>
      <c r="C23" s="101">
        <v>0</v>
      </c>
      <c r="D23" s="44">
        <v>10</v>
      </c>
      <c r="E23" s="44">
        <v>30</v>
      </c>
      <c r="F23" s="44">
        <v>5930</v>
      </c>
      <c r="G23" s="101">
        <v>0</v>
      </c>
      <c r="H23" s="44">
        <v>0</v>
      </c>
      <c r="I23" s="101">
        <v>0</v>
      </c>
      <c r="J23" s="101">
        <v>0</v>
      </c>
      <c r="K23" s="44">
        <v>0</v>
      </c>
      <c r="L23" s="44">
        <v>0</v>
      </c>
      <c r="M23" s="44">
        <v>0</v>
      </c>
      <c r="N23" s="114">
        <f>SUM(B23:M23)</f>
        <v>5970</v>
      </c>
      <c r="O23" s="44">
        <v>20</v>
      </c>
      <c r="P23" s="121">
        <f t="shared" si="0"/>
        <v>5970</v>
      </c>
      <c r="Q23" s="119"/>
    </row>
    <row r="24" spans="1:18" ht="21" customHeight="1" x14ac:dyDescent="0.25">
      <c r="A24" s="78" t="s">
        <v>59</v>
      </c>
      <c r="B24" s="101">
        <v>0</v>
      </c>
      <c r="C24" s="101">
        <v>0</v>
      </c>
      <c r="D24" s="101">
        <v>0</v>
      </c>
      <c r="E24" s="101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114">
        <f>SUM(B24:M24)</f>
        <v>0</v>
      </c>
      <c r="O24" s="89">
        <v>21</v>
      </c>
      <c r="P24" s="121">
        <f t="shared" si="0"/>
        <v>0</v>
      </c>
      <c r="Q24" s="119"/>
    </row>
    <row r="25" spans="1:18" ht="21" customHeight="1" x14ac:dyDescent="0.25">
      <c r="A25" s="37"/>
      <c r="B25" s="44"/>
      <c r="C25" s="44"/>
      <c r="D25" s="44"/>
      <c r="E25" s="44"/>
      <c r="F25" s="44"/>
      <c r="G25" s="44"/>
      <c r="N25" s="38"/>
      <c r="O25" s="84"/>
      <c r="P25" s="33"/>
      <c r="Q25" s="119"/>
    </row>
    <row r="26" spans="1:18" ht="21" customHeight="1" x14ac:dyDescent="0.25">
      <c r="A26" s="133" t="s">
        <v>34</v>
      </c>
      <c r="B26" s="101"/>
      <c r="C26" s="44"/>
      <c r="D26" s="102"/>
      <c r="E26" s="102"/>
      <c r="F26" s="102" t="s">
        <v>35</v>
      </c>
      <c r="G26" s="102"/>
      <c r="H26" s="102"/>
      <c r="K26" s="131"/>
      <c r="L26" s="131" t="s">
        <v>33</v>
      </c>
      <c r="M26" s="131"/>
      <c r="N26" s="129">
        <f>SUM(N4:N24)</f>
        <v>595785</v>
      </c>
      <c r="O26" s="39"/>
      <c r="P26" s="33"/>
      <c r="Q26" s="119"/>
    </row>
    <row r="27" spans="1:18" ht="21" customHeight="1" thickBot="1" x14ac:dyDescent="0.3">
      <c r="A27" s="40" t="s">
        <v>27</v>
      </c>
      <c r="B27" s="94">
        <f t="shared" ref="B27:J27" si="2">SUM(B4:B25)</f>
        <v>25410</v>
      </c>
      <c r="C27" s="94">
        <f t="shared" si="2"/>
        <v>29670</v>
      </c>
      <c r="D27" s="94">
        <f t="shared" si="2"/>
        <v>107880</v>
      </c>
      <c r="E27" s="94">
        <f t="shared" si="2"/>
        <v>35140</v>
      </c>
      <c r="F27" s="94">
        <f t="shared" si="2"/>
        <v>48460</v>
      </c>
      <c r="G27" s="94">
        <f t="shared" si="2"/>
        <v>43910</v>
      </c>
      <c r="H27" s="94">
        <f t="shared" si="2"/>
        <v>42380</v>
      </c>
      <c r="I27" s="94">
        <f t="shared" si="2"/>
        <v>69890</v>
      </c>
      <c r="J27" s="94">
        <f t="shared" si="2"/>
        <v>70370</v>
      </c>
      <c r="K27" s="94">
        <f t="shared" ref="K27:M27" si="3">SUM(K4:K25)</f>
        <v>56320</v>
      </c>
      <c r="L27" s="94">
        <f t="shared" si="3"/>
        <v>75068</v>
      </c>
      <c r="M27" s="94">
        <f t="shared" si="3"/>
        <v>29150</v>
      </c>
      <c r="N27" s="94"/>
      <c r="O27" s="86" t="s">
        <v>12</v>
      </c>
      <c r="P27" s="130">
        <f>SUM(P4:P26)</f>
        <v>633648</v>
      </c>
      <c r="Q27" s="120"/>
    </row>
    <row r="28" spans="1:18" ht="24" customHeight="1" thickBot="1" x14ac:dyDescent="0.3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8"/>
      <c r="P28" s="118"/>
      <c r="Q28" s="115"/>
    </row>
    <row r="29" spans="1:18" ht="28.5" customHeight="1" thickBot="1" x14ac:dyDescent="0.3">
      <c r="A29" s="111" t="s">
        <v>94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46"/>
      <c r="O29" s="110"/>
      <c r="P29" s="147"/>
      <c r="Q29" s="151"/>
      <c r="R29" s="34"/>
    </row>
    <row r="30" spans="1:18" ht="28.5" customHeight="1" thickBot="1" x14ac:dyDescent="0.3">
      <c r="A30" s="76" t="str">
        <f>$A$1</f>
        <v>Bijgewerkt: 27 oktober</v>
      </c>
      <c r="B30" s="30" t="s">
        <v>0</v>
      </c>
      <c r="C30" s="30" t="s">
        <v>1</v>
      </c>
      <c r="D30" s="30" t="s">
        <v>2</v>
      </c>
      <c r="E30" s="30" t="s">
        <v>3</v>
      </c>
      <c r="F30" s="30" t="s">
        <v>4</v>
      </c>
      <c r="G30" s="30" t="s">
        <v>5</v>
      </c>
      <c r="H30" s="30" t="s">
        <v>6</v>
      </c>
      <c r="I30" s="30" t="s">
        <v>7</v>
      </c>
      <c r="J30" s="30" t="s">
        <v>8</v>
      </c>
      <c r="K30" s="30" t="s">
        <v>9</v>
      </c>
      <c r="L30" s="30" t="s">
        <v>10</v>
      </c>
      <c r="M30" s="30" t="s">
        <v>11</v>
      </c>
      <c r="N30" s="90" t="s">
        <v>89</v>
      </c>
      <c r="O30" s="90" t="s">
        <v>37</v>
      </c>
      <c r="P30" s="91" t="s">
        <v>93</v>
      </c>
      <c r="Q30" s="142"/>
      <c r="R30" s="34"/>
    </row>
    <row r="31" spans="1:18" ht="28.5" customHeight="1" x14ac:dyDescent="0.25">
      <c r="A31" s="92" t="s">
        <v>74</v>
      </c>
      <c r="B31" s="88">
        <v>44681</v>
      </c>
      <c r="C31" s="88">
        <v>44695</v>
      </c>
      <c r="D31" s="88">
        <v>44709</v>
      </c>
      <c r="E31" s="88">
        <v>44723</v>
      </c>
      <c r="F31" s="88">
        <v>44737</v>
      </c>
      <c r="G31" s="88">
        <v>44758</v>
      </c>
      <c r="H31" s="88">
        <v>44765</v>
      </c>
      <c r="I31" s="88">
        <v>44779</v>
      </c>
      <c r="J31" s="88">
        <v>44800</v>
      </c>
      <c r="K31" s="88">
        <v>44821</v>
      </c>
      <c r="L31" s="88">
        <v>44835</v>
      </c>
      <c r="M31" s="88">
        <v>44849</v>
      </c>
      <c r="N31" s="88" t="s">
        <v>38</v>
      </c>
      <c r="O31" s="88" t="s">
        <v>88</v>
      </c>
      <c r="P31" s="93" t="s">
        <v>16</v>
      </c>
      <c r="Q31" s="139" t="s">
        <v>90</v>
      </c>
      <c r="R31" s="34"/>
    </row>
    <row r="32" spans="1:18" ht="21" customHeight="1" x14ac:dyDescent="0.25">
      <c r="A32" s="79" t="s">
        <v>41</v>
      </c>
      <c r="B32" s="101">
        <v>3</v>
      </c>
      <c r="C32" s="101">
        <v>7</v>
      </c>
      <c r="D32" s="44">
        <v>2</v>
      </c>
      <c r="E32" s="101">
        <v>3</v>
      </c>
      <c r="F32" s="44">
        <v>2</v>
      </c>
      <c r="G32" s="44">
        <v>2</v>
      </c>
      <c r="H32" s="42">
        <v>1</v>
      </c>
      <c r="I32" s="44">
        <v>1</v>
      </c>
      <c r="J32" s="44">
        <v>2</v>
      </c>
      <c r="K32" s="44">
        <v>1</v>
      </c>
      <c r="L32" s="101">
        <v>4</v>
      </c>
      <c r="M32" s="44">
        <v>1</v>
      </c>
      <c r="N32" s="114">
        <v>83760</v>
      </c>
      <c r="O32" s="43">
        <f>SUM(B32:M32)-B32-C32-E32-L32</f>
        <v>12</v>
      </c>
      <c r="P32" s="150">
        <v>1</v>
      </c>
      <c r="Q32" s="33">
        <v>150</v>
      </c>
      <c r="R32" s="34"/>
    </row>
    <row r="33" spans="1:18" ht="21" customHeight="1" x14ac:dyDescent="0.25">
      <c r="A33" s="79" t="s">
        <v>63</v>
      </c>
      <c r="B33" s="44">
        <v>2</v>
      </c>
      <c r="C33" s="44">
        <v>1</v>
      </c>
      <c r="D33" s="101">
        <v>3</v>
      </c>
      <c r="E33" s="101">
        <v>8</v>
      </c>
      <c r="F33" s="44">
        <v>1</v>
      </c>
      <c r="G33" s="44">
        <v>2</v>
      </c>
      <c r="H33" s="42">
        <v>1</v>
      </c>
      <c r="I33" s="44">
        <v>2</v>
      </c>
      <c r="J33" s="101">
        <v>8</v>
      </c>
      <c r="K33" s="44">
        <v>2</v>
      </c>
      <c r="L33" s="44">
        <v>1</v>
      </c>
      <c r="M33" s="101">
        <v>3</v>
      </c>
      <c r="N33" s="114">
        <v>37860</v>
      </c>
      <c r="O33" s="43">
        <f>SUM(B33:M33)-D33-E33-J33-M33</f>
        <v>12</v>
      </c>
      <c r="P33" s="148">
        <v>2</v>
      </c>
      <c r="Q33" s="33">
        <v>120</v>
      </c>
      <c r="R33" s="34"/>
    </row>
    <row r="34" spans="1:18" ht="21" customHeight="1" x14ac:dyDescent="0.25">
      <c r="A34" s="79" t="s">
        <v>62</v>
      </c>
      <c r="B34" s="56">
        <v>2</v>
      </c>
      <c r="C34" s="101">
        <v>8</v>
      </c>
      <c r="D34" s="44">
        <v>2</v>
      </c>
      <c r="E34" s="44">
        <v>1</v>
      </c>
      <c r="F34" s="44">
        <v>1</v>
      </c>
      <c r="G34" s="101">
        <v>4</v>
      </c>
      <c r="H34" s="113">
        <v>8</v>
      </c>
      <c r="I34" s="44">
        <v>2</v>
      </c>
      <c r="J34" s="44">
        <v>1</v>
      </c>
      <c r="K34" s="101">
        <v>8</v>
      </c>
      <c r="L34" s="44">
        <v>1</v>
      </c>
      <c r="M34" s="44">
        <v>3</v>
      </c>
      <c r="N34" s="114">
        <v>62930</v>
      </c>
      <c r="O34" s="43">
        <f>SUM(B34:M34)-C34-G34-H34-K34</f>
        <v>13</v>
      </c>
      <c r="P34" s="149">
        <v>3</v>
      </c>
      <c r="Q34" s="33">
        <v>100</v>
      </c>
      <c r="R34" s="34"/>
    </row>
    <row r="35" spans="1:18" ht="21" customHeight="1" x14ac:dyDescent="0.25">
      <c r="A35" s="79" t="s">
        <v>65</v>
      </c>
      <c r="B35" s="101">
        <v>7</v>
      </c>
      <c r="C35" s="44">
        <v>2</v>
      </c>
      <c r="D35" s="101">
        <v>7</v>
      </c>
      <c r="E35" s="44">
        <v>2</v>
      </c>
      <c r="F35" s="101">
        <v>3</v>
      </c>
      <c r="G35" s="44">
        <v>2</v>
      </c>
      <c r="H35" s="89">
        <v>2</v>
      </c>
      <c r="I35" s="44">
        <v>1</v>
      </c>
      <c r="J35" s="44">
        <v>1</v>
      </c>
      <c r="K35" s="44">
        <v>2</v>
      </c>
      <c r="L35" s="101">
        <v>2</v>
      </c>
      <c r="M35" s="44">
        <v>2</v>
      </c>
      <c r="N35" s="114">
        <v>57980</v>
      </c>
      <c r="O35" s="43">
        <f>SUM(B35:M35)-B35-D35-F35-G35</f>
        <v>14</v>
      </c>
      <c r="P35" s="135">
        <v>4</v>
      </c>
      <c r="Q35" s="33">
        <v>90</v>
      </c>
      <c r="R35" s="34"/>
    </row>
    <row r="36" spans="1:18" ht="21" customHeight="1" x14ac:dyDescent="0.25">
      <c r="A36" s="79" t="s">
        <v>61</v>
      </c>
      <c r="B36" s="44">
        <v>1</v>
      </c>
      <c r="C36" s="101">
        <v>4</v>
      </c>
      <c r="D36" s="44">
        <v>1</v>
      </c>
      <c r="E36" s="44">
        <v>3</v>
      </c>
      <c r="F36" s="101">
        <v>5</v>
      </c>
      <c r="G36" s="44">
        <v>3</v>
      </c>
      <c r="H36" s="113">
        <v>4</v>
      </c>
      <c r="I36" s="101">
        <v>4</v>
      </c>
      <c r="J36" s="44">
        <v>3</v>
      </c>
      <c r="K36" s="44">
        <v>1</v>
      </c>
      <c r="L36" s="44">
        <v>1</v>
      </c>
      <c r="M36" s="44">
        <v>1</v>
      </c>
      <c r="N36" s="114">
        <v>31140</v>
      </c>
      <c r="O36" s="43">
        <f>SUM(B36:M36)-C36-F36-H36-I36</f>
        <v>14</v>
      </c>
      <c r="P36" s="135">
        <v>5</v>
      </c>
      <c r="Q36" s="33">
        <v>80</v>
      </c>
      <c r="R36" s="34"/>
    </row>
    <row r="37" spans="1:18" ht="21" customHeight="1" x14ac:dyDescent="0.25">
      <c r="A37" s="79" t="s">
        <v>52</v>
      </c>
      <c r="B37" s="101">
        <v>7</v>
      </c>
      <c r="C37" s="44">
        <v>3</v>
      </c>
      <c r="D37" s="101">
        <v>7</v>
      </c>
      <c r="E37" s="101">
        <v>7</v>
      </c>
      <c r="F37" s="44">
        <v>2</v>
      </c>
      <c r="G37" s="44">
        <v>1</v>
      </c>
      <c r="H37" s="42">
        <v>2</v>
      </c>
      <c r="I37" s="44">
        <v>3</v>
      </c>
      <c r="J37" s="44">
        <v>2</v>
      </c>
      <c r="K37" s="44">
        <v>1</v>
      </c>
      <c r="L37" s="44">
        <v>4</v>
      </c>
      <c r="M37" s="101">
        <v>4</v>
      </c>
      <c r="N37" s="114">
        <v>30430</v>
      </c>
      <c r="O37" s="43">
        <f>SUM(B37:M37)-B37-D37-E37-L37</f>
        <v>18</v>
      </c>
      <c r="P37" s="135">
        <v>6</v>
      </c>
      <c r="Q37" s="33">
        <v>70</v>
      </c>
      <c r="R37" s="34"/>
    </row>
    <row r="38" spans="1:18" ht="21" customHeight="1" x14ac:dyDescent="0.25">
      <c r="A38" s="79" t="s">
        <v>40</v>
      </c>
      <c r="B38" s="44">
        <v>1</v>
      </c>
      <c r="C38" s="44">
        <v>1</v>
      </c>
      <c r="D38" s="44">
        <v>1</v>
      </c>
      <c r="E38" s="101">
        <v>8</v>
      </c>
      <c r="F38" s="101">
        <v>8</v>
      </c>
      <c r="G38" s="44">
        <v>3</v>
      </c>
      <c r="H38" s="113">
        <v>8</v>
      </c>
      <c r="I38" s="44">
        <v>1</v>
      </c>
      <c r="J38" s="101">
        <v>8</v>
      </c>
      <c r="K38" s="44">
        <v>2</v>
      </c>
      <c r="L38" s="44">
        <v>8</v>
      </c>
      <c r="M38" s="44">
        <v>2</v>
      </c>
      <c r="N38" s="114">
        <v>66500</v>
      </c>
      <c r="O38" s="43">
        <f>SUM(B38:M38)-E38-F38-H38-J38</f>
        <v>19</v>
      </c>
      <c r="P38" s="135">
        <v>7</v>
      </c>
      <c r="Q38" s="33">
        <v>60</v>
      </c>
      <c r="R38" s="34"/>
    </row>
    <row r="39" spans="1:18" ht="21" customHeight="1" x14ac:dyDescent="0.25">
      <c r="A39" s="79" t="s">
        <v>49</v>
      </c>
      <c r="B39" s="101">
        <v>5</v>
      </c>
      <c r="C39" s="101">
        <v>6</v>
      </c>
      <c r="D39" s="44">
        <v>2</v>
      </c>
      <c r="E39" s="44">
        <v>1</v>
      </c>
      <c r="F39" s="101">
        <v>8</v>
      </c>
      <c r="G39" s="44">
        <v>1</v>
      </c>
      <c r="H39" s="89">
        <v>3</v>
      </c>
      <c r="I39" s="44">
        <v>4</v>
      </c>
      <c r="J39" s="44">
        <v>3</v>
      </c>
      <c r="K39" s="44">
        <v>4</v>
      </c>
      <c r="L39" s="101">
        <v>8</v>
      </c>
      <c r="M39" s="44">
        <v>1</v>
      </c>
      <c r="N39" s="114">
        <v>30980</v>
      </c>
      <c r="O39" s="43">
        <f>SUM(B39:M39)-B39-C39-F39-L39</f>
        <v>19</v>
      </c>
      <c r="P39" s="135">
        <v>8</v>
      </c>
      <c r="Q39" s="33">
        <v>50</v>
      </c>
      <c r="R39" s="34"/>
    </row>
    <row r="40" spans="1:18" ht="21" customHeight="1" x14ac:dyDescent="0.25">
      <c r="A40" s="79" t="s">
        <v>44</v>
      </c>
      <c r="B40" s="44">
        <v>2</v>
      </c>
      <c r="C40" s="101">
        <v>4</v>
      </c>
      <c r="D40" s="44">
        <v>4</v>
      </c>
      <c r="E40" s="44">
        <v>2</v>
      </c>
      <c r="F40" s="44">
        <v>1</v>
      </c>
      <c r="G40" s="44">
        <v>4</v>
      </c>
      <c r="H40" s="44">
        <v>1</v>
      </c>
      <c r="I40" s="101">
        <v>5</v>
      </c>
      <c r="J40" s="44">
        <v>4</v>
      </c>
      <c r="K40" s="44">
        <v>4</v>
      </c>
      <c r="L40" s="101">
        <v>5</v>
      </c>
      <c r="M40" s="101">
        <v>4</v>
      </c>
      <c r="N40" s="114">
        <v>27120</v>
      </c>
      <c r="O40" s="43">
        <f>SUM(B40:M40)-C40-I40-L40-M40</f>
        <v>22</v>
      </c>
      <c r="P40" s="135">
        <v>9</v>
      </c>
      <c r="Q40" s="33">
        <v>40</v>
      </c>
      <c r="R40" s="34"/>
    </row>
    <row r="41" spans="1:18" ht="21" customHeight="1" x14ac:dyDescent="0.25">
      <c r="A41" s="79" t="s">
        <v>47</v>
      </c>
      <c r="B41" s="101">
        <v>7</v>
      </c>
      <c r="C41" s="44">
        <v>3</v>
      </c>
      <c r="D41" s="44">
        <v>3</v>
      </c>
      <c r="E41" s="44">
        <v>1</v>
      </c>
      <c r="F41" s="44">
        <v>4</v>
      </c>
      <c r="G41" s="101">
        <v>8</v>
      </c>
      <c r="H41" s="89">
        <v>2</v>
      </c>
      <c r="I41" s="44">
        <v>2</v>
      </c>
      <c r="J41" s="101">
        <v>7</v>
      </c>
      <c r="K41" s="44">
        <v>5</v>
      </c>
      <c r="L41" s="101">
        <v>8</v>
      </c>
      <c r="M41" s="44">
        <v>3</v>
      </c>
      <c r="N41" s="114">
        <v>21000</v>
      </c>
      <c r="O41" s="43">
        <f>SUM(B41:M41)-B41-G41-J41-L41</f>
        <v>23</v>
      </c>
      <c r="P41" s="135">
        <v>10</v>
      </c>
      <c r="Q41" s="33">
        <v>30</v>
      </c>
      <c r="R41" s="34"/>
    </row>
    <row r="42" spans="1:18" ht="21" customHeight="1" x14ac:dyDescent="0.25">
      <c r="A42" s="79" t="s">
        <v>64</v>
      </c>
      <c r="B42" s="101">
        <v>7</v>
      </c>
      <c r="C42" s="44">
        <v>2</v>
      </c>
      <c r="D42" s="44">
        <v>4</v>
      </c>
      <c r="E42" s="44">
        <v>2</v>
      </c>
      <c r="F42" s="44">
        <v>3</v>
      </c>
      <c r="G42" s="101">
        <v>5</v>
      </c>
      <c r="H42" s="42">
        <v>3</v>
      </c>
      <c r="I42" s="44">
        <v>5</v>
      </c>
      <c r="J42" s="44">
        <v>3</v>
      </c>
      <c r="K42" s="101">
        <v>5</v>
      </c>
      <c r="L42" s="101">
        <v>8</v>
      </c>
      <c r="M42" s="44">
        <v>4</v>
      </c>
      <c r="N42" s="114">
        <v>8340</v>
      </c>
      <c r="O42" s="43">
        <f>SUM(B42:M42)-B42-G42-K42-L42</f>
        <v>26</v>
      </c>
      <c r="P42" s="114">
        <v>11</v>
      </c>
      <c r="Q42" s="85"/>
      <c r="R42" s="34"/>
    </row>
    <row r="43" spans="1:18" ht="21" customHeight="1" x14ac:dyDescent="0.25">
      <c r="A43" s="79" t="s">
        <v>66</v>
      </c>
      <c r="B43" s="44">
        <v>4</v>
      </c>
      <c r="C43" s="44">
        <v>5</v>
      </c>
      <c r="D43" s="44">
        <v>3</v>
      </c>
      <c r="E43" s="44">
        <v>5</v>
      </c>
      <c r="F43" s="101">
        <v>8</v>
      </c>
      <c r="G43" s="101">
        <v>8</v>
      </c>
      <c r="H43" s="42">
        <v>3</v>
      </c>
      <c r="I43" s="101">
        <v>6</v>
      </c>
      <c r="J43" s="44">
        <v>1</v>
      </c>
      <c r="K43" s="101">
        <v>6</v>
      </c>
      <c r="L43" s="44">
        <v>3</v>
      </c>
      <c r="M43" s="44">
        <v>3</v>
      </c>
      <c r="N43" s="114">
        <v>5530</v>
      </c>
      <c r="O43" s="43">
        <f>SUM(B43:M43)-F43-G43-I43-K43</f>
        <v>27</v>
      </c>
      <c r="P43" s="114">
        <v>12</v>
      </c>
      <c r="Q43" s="85"/>
      <c r="R43" s="34"/>
    </row>
    <row r="44" spans="1:18" ht="21" customHeight="1" x14ac:dyDescent="0.25">
      <c r="A44" s="79" t="s">
        <v>50</v>
      </c>
      <c r="B44" s="101">
        <v>8</v>
      </c>
      <c r="C44" s="101">
        <v>7</v>
      </c>
      <c r="D44" s="44">
        <v>4</v>
      </c>
      <c r="E44" s="101">
        <v>7</v>
      </c>
      <c r="F44" s="44">
        <v>2</v>
      </c>
      <c r="G44" s="101">
        <v>8</v>
      </c>
      <c r="H44" s="42">
        <v>3</v>
      </c>
      <c r="I44" s="44">
        <v>7</v>
      </c>
      <c r="J44" s="44">
        <v>4</v>
      </c>
      <c r="K44" s="44">
        <v>3</v>
      </c>
      <c r="L44" s="44">
        <v>2</v>
      </c>
      <c r="M44" s="44">
        <v>4</v>
      </c>
      <c r="N44" s="114">
        <v>22040</v>
      </c>
      <c r="O44" s="43">
        <f>SUM(B44:M44)-B44-C44-E44-G44</f>
        <v>29</v>
      </c>
      <c r="P44" s="114">
        <v>13</v>
      </c>
      <c r="Q44" s="85"/>
      <c r="R44" s="34"/>
    </row>
    <row r="45" spans="1:18" ht="21" customHeight="1" x14ac:dyDescent="0.25">
      <c r="A45" s="79" t="s">
        <v>56</v>
      </c>
      <c r="B45" s="44">
        <v>3</v>
      </c>
      <c r="C45" s="44">
        <v>2</v>
      </c>
      <c r="D45" s="44">
        <v>5</v>
      </c>
      <c r="E45" s="44">
        <v>5</v>
      </c>
      <c r="F45" s="101">
        <v>8</v>
      </c>
      <c r="G45" s="44">
        <v>1</v>
      </c>
      <c r="H45" s="89">
        <v>5</v>
      </c>
      <c r="I45" s="101">
        <v>8</v>
      </c>
      <c r="J45" s="101">
        <v>8</v>
      </c>
      <c r="K45" s="44">
        <v>3</v>
      </c>
      <c r="L45" s="44">
        <v>6</v>
      </c>
      <c r="M45" s="101">
        <v>8</v>
      </c>
      <c r="N45" s="114">
        <v>10600</v>
      </c>
      <c r="O45" s="43">
        <f>SUM(B45:M45)-F45-I45-J45-M45</f>
        <v>30</v>
      </c>
      <c r="P45" s="114">
        <v>14</v>
      </c>
      <c r="Q45" s="85"/>
      <c r="R45" s="34"/>
    </row>
    <row r="46" spans="1:18" ht="21" customHeight="1" x14ac:dyDescent="0.25">
      <c r="A46" s="79" t="s">
        <v>46</v>
      </c>
      <c r="B46" s="44">
        <v>7</v>
      </c>
      <c r="C46" s="44">
        <v>1</v>
      </c>
      <c r="D46" s="44">
        <v>1</v>
      </c>
      <c r="E46" s="101">
        <v>8</v>
      </c>
      <c r="F46" s="101">
        <v>8</v>
      </c>
      <c r="G46" s="44">
        <v>6</v>
      </c>
      <c r="H46" s="101">
        <v>8</v>
      </c>
      <c r="I46" s="44">
        <v>4</v>
      </c>
      <c r="J46" s="101">
        <v>8</v>
      </c>
      <c r="K46" s="44">
        <v>3</v>
      </c>
      <c r="L46" s="44">
        <v>8</v>
      </c>
      <c r="M46" s="44">
        <v>3</v>
      </c>
      <c r="N46" s="114">
        <v>21460</v>
      </c>
      <c r="O46" s="43">
        <f>SUM(B46:M46)-E46-F46-H46-J46</f>
        <v>33</v>
      </c>
      <c r="P46" s="114">
        <v>15</v>
      </c>
      <c r="Q46" s="85"/>
      <c r="R46" s="34"/>
    </row>
    <row r="47" spans="1:18" ht="21" customHeight="1" x14ac:dyDescent="0.25">
      <c r="A47" s="79" t="s">
        <v>58</v>
      </c>
      <c r="B47" s="44">
        <v>4</v>
      </c>
      <c r="C47" s="44">
        <v>7</v>
      </c>
      <c r="D47" s="101">
        <v>8</v>
      </c>
      <c r="E47" s="101">
        <v>8</v>
      </c>
      <c r="F47" s="44">
        <v>7</v>
      </c>
      <c r="G47" s="44">
        <v>3</v>
      </c>
      <c r="H47" s="113">
        <v>8</v>
      </c>
      <c r="I47" s="44">
        <v>3</v>
      </c>
      <c r="J47" s="101">
        <v>8</v>
      </c>
      <c r="K47" s="44">
        <v>8</v>
      </c>
      <c r="L47" s="44">
        <v>2</v>
      </c>
      <c r="M47" s="44">
        <v>2</v>
      </c>
      <c r="N47" s="114">
        <v>21200</v>
      </c>
      <c r="O47" s="43">
        <f>SUM(B47:M47)-D47-E47-H47-J47</f>
        <v>36</v>
      </c>
      <c r="P47" s="114">
        <v>16</v>
      </c>
      <c r="Q47" s="85"/>
      <c r="R47" s="34"/>
    </row>
    <row r="48" spans="1:18" ht="21" customHeight="1" x14ac:dyDescent="0.25">
      <c r="A48" s="79" t="s">
        <v>68</v>
      </c>
      <c r="B48" s="44">
        <v>1</v>
      </c>
      <c r="C48" s="44">
        <v>7</v>
      </c>
      <c r="D48" s="101">
        <v>8</v>
      </c>
      <c r="E48" s="44">
        <v>4</v>
      </c>
      <c r="F48" s="44">
        <v>7</v>
      </c>
      <c r="G48" s="44">
        <v>5</v>
      </c>
      <c r="H48" s="113">
        <v>8</v>
      </c>
      <c r="I48" s="44">
        <v>3</v>
      </c>
      <c r="J48" s="101">
        <v>8</v>
      </c>
      <c r="K48" s="101">
        <v>8</v>
      </c>
      <c r="L48" s="44">
        <v>3</v>
      </c>
      <c r="M48" s="44">
        <v>8</v>
      </c>
      <c r="N48" s="114">
        <v>24540</v>
      </c>
      <c r="O48" s="43">
        <f>SUM(B48:M48)-D48-H48-J48-K48</f>
        <v>38</v>
      </c>
      <c r="P48" s="114">
        <v>17</v>
      </c>
      <c r="Q48" s="85"/>
      <c r="R48" s="34"/>
    </row>
    <row r="49" spans="1:18" ht="21" customHeight="1" x14ac:dyDescent="0.25">
      <c r="A49" s="79" t="s">
        <v>70</v>
      </c>
      <c r="B49" s="101">
        <v>8</v>
      </c>
      <c r="C49" s="101">
        <v>8</v>
      </c>
      <c r="D49" s="101">
        <v>8</v>
      </c>
      <c r="E49" s="101">
        <v>8</v>
      </c>
      <c r="F49" s="44">
        <v>8</v>
      </c>
      <c r="G49" s="44">
        <v>5</v>
      </c>
      <c r="H49" s="44">
        <v>7</v>
      </c>
      <c r="I49" s="44">
        <v>5</v>
      </c>
      <c r="J49" s="44">
        <v>2</v>
      </c>
      <c r="K49" s="44">
        <v>8</v>
      </c>
      <c r="L49" s="44">
        <v>3</v>
      </c>
      <c r="M49" s="44">
        <v>8</v>
      </c>
      <c r="N49" s="114">
        <v>18270</v>
      </c>
      <c r="O49" s="43">
        <f>SUM(B49:M49)-B49-C49-D49-E49</f>
        <v>46</v>
      </c>
      <c r="P49" s="114">
        <v>18</v>
      </c>
      <c r="Q49" s="85"/>
      <c r="R49" s="34"/>
    </row>
    <row r="50" spans="1:18" ht="21" customHeight="1" x14ac:dyDescent="0.25">
      <c r="A50" s="79" t="s">
        <v>67</v>
      </c>
      <c r="B50" s="44">
        <v>7</v>
      </c>
      <c r="C50" s="101">
        <v>8</v>
      </c>
      <c r="D50" s="44">
        <v>5</v>
      </c>
      <c r="E50" s="44">
        <v>3</v>
      </c>
      <c r="F50" s="44">
        <v>3</v>
      </c>
      <c r="G50" s="101">
        <v>8</v>
      </c>
      <c r="H50" s="89">
        <v>7</v>
      </c>
      <c r="I50" s="101">
        <v>8</v>
      </c>
      <c r="J50" s="101">
        <v>8</v>
      </c>
      <c r="K50" s="44">
        <v>8</v>
      </c>
      <c r="L50" s="44">
        <v>8</v>
      </c>
      <c r="M50" s="44">
        <v>8</v>
      </c>
      <c r="N50" s="114">
        <v>5970</v>
      </c>
      <c r="O50" s="43">
        <f>SUM(B50:M50)-C50-G50-I50-J50</f>
        <v>49</v>
      </c>
      <c r="P50" s="114">
        <v>19</v>
      </c>
      <c r="Q50" s="85"/>
      <c r="R50" s="34"/>
    </row>
    <row r="51" spans="1:18" ht="21" customHeight="1" x14ac:dyDescent="0.25">
      <c r="A51" s="79" t="s">
        <v>54</v>
      </c>
      <c r="B51" s="101">
        <v>8</v>
      </c>
      <c r="C51" s="101">
        <v>7</v>
      </c>
      <c r="D51" s="101">
        <v>7</v>
      </c>
      <c r="E51" s="44">
        <v>4</v>
      </c>
      <c r="F51" s="44">
        <v>4</v>
      </c>
      <c r="G51" s="44">
        <v>4</v>
      </c>
      <c r="H51" s="112">
        <v>14</v>
      </c>
      <c r="I51" s="101">
        <v>7</v>
      </c>
      <c r="J51" s="44">
        <v>4</v>
      </c>
      <c r="K51" s="44">
        <v>8</v>
      </c>
      <c r="L51" s="44">
        <v>7</v>
      </c>
      <c r="M51" s="44">
        <v>7</v>
      </c>
      <c r="N51" s="114">
        <v>8135</v>
      </c>
      <c r="O51" s="43">
        <f>SUM(B51:M51)-B51-C51-D51-I51</f>
        <v>52</v>
      </c>
      <c r="P51" s="114">
        <v>20</v>
      </c>
      <c r="Q51" s="85"/>
      <c r="R51" s="34"/>
    </row>
    <row r="52" spans="1:18" ht="21" customHeight="1" x14ac:dyDescent="0.25">
      <c r="A52" s="79" t="s">
        <v>69</v>
      </c>
      <c r="B52" s="101">
        <v>8</v>
      </c>
      <c r="C52" s="44">
        <v>7</v>
      </c>
      <c r="D52" s="101">
        <v>8</v>
      </c>
      <c r="E52" s="101">
        <v>8</v>
      </c>
      <c r="F52" s="101">
        <v>8</v>
      </c>
      <c r="G52" s="44">
        <v>8</v>
      </c>
      <c r="H52" s="42">
        <v>7</v>
      </c>
      <c r="I52" s="44">
        <v>8</v>
      </c>
      <c r="J52" s="44">
        <v>8</v>
      </c>
      <c r="K52" s="44">
        <v>8</v>
      </c>
      <c r="L52" s="44">
        <v>8</v>
      </c>
      <c r="M52" s="44">
        <v>8</v>
      </c>
      <c r="N52" s="114">
        <f>$N$24</f>
        <v>0</v>
      </c>
      <c r="O52" s="43">
        <f>SUM(B52:M52)-B52-D52-E52-F52</f>
        <v>62</v>
      </c>
      <c r="P52" s="114">
        <v>21</v>
      </c>
      <c r="Q52" s="85"/>
      <c r="R52" s="34"/>
    </row>
    <row r="53" spans="1:18" ht="21" customHeight="1" thickBot="1" x14ac:dyDescent="0.3">
      <c r="A53" s="106" t="s">
        <v>96</v>
      </c>
      <c r="B53" s="107"/>
      <c r="C53" s="107"/>
      <c r="D53" s="107"/>
      <c r="E53" s="108"/>
      <c r="F53" s="108"/>
      <c r="G53" s="108"/>
      <c r="H53" s="108"/>
      <c r="I53" s="108"/>
      <c r="J53" s="108"/>
      <c r="K53" s="108"/>
      <c r="L53" s="108"/>
      <c r="M53" s="108"/>
      <c r="N53" s="86"/>
      <c r="O53" s="86"/>
      <c r="P53" s="86"/>
      <c r="Q53" s="87"/>
      <c r="R53" s="34"/>
    </row>
    <row r="54" spans="1:18" ht="21" customHeight="1" x14ac:dyDescent="0.25">
      <c r="A54" s="10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2"/>
      <c r="O54" s="32"/>
      <c r="P54" s="32"/>
      <c r="Q54" s="83"/>
    </row>
    <row r="55" spans="1:18" ht="21" customHeight="1" thickBot="1" x14ac:dyDescent="0.3">
      <c r="A55" s="59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41"/>
      <c r="O55" s="41"/>
    </row>
    <row r="56" spans="1:18" x14ac:dyDescent="0.25">
      <c r="A56" s="45" t="s">
        <v>26</v>
      </c>
      <c r="B56" s="65" t="s">
        <v>0</v>
      </c>
      <c r="C56" s="65" t="s">
        <v>1</v>
      </c>
      <c r="D56" s="65" t="s">
        <v>2</v>
      </c>
      <c r="E56" s="65" t="s">
        <v>3</v>
      </c>
      <c r="F56" s="65" t="s">
        <v>4</v>
      </c>
      <c r="G56" s="65" t="s">
        <v>5</v>
      </c>
      <c r="H56" s="65" t="s">
        <v>6</v>
      </c>
      <c r="I56" s="65" t="s">
        <v>7</v>
      </c>
      <c r="J56" s="65" t="s">
        <v>8</v>
      </c>
      <c r="K56" s="65" t="s">
        <v>9</v>
      </c>
      <c r="L56" s="65" t="s">
        <v>10</v>
      </c>
      <c r="M56" s="68" t="s">
        <v>11</v>
      </c>
      <c r="N56" s="60"/>
      <c r="O56" s="34"/>
      <c r="P56" s="35"/>
    </row>
    <row r="57" spans="1:18" x14ac:dyDescent="0.25">
      <c r="A57" s="46" t="s">
        <v>14</v>
      </c>
      <c r="B57" s="66">
        <v>44681</v>
      </c>
      <c r="C57" s="66">
        <v>44695</v>
      </c>
      <c r="D57" s="66">
        <v>44709</v>
      </c>
      <c r="E57" s="66">
        <v>44723</v>
      </c>
      <c r="F57" s="66">
        <v>44737</v>
      </c>
      <c r="G57" s="66">
        <v>44758</v>
      </c>
      <c r="H57" s="66">
        <v>44765</v>
      </c>
      <c r="I57" s="66">
        <v>44779</v>
      </c>
      <c r="J57" s="66">
        <v>44800</v>
      </c>
      <c r="K57" s="66">
        <v>44821</v>
      </c>
      <c r="L57" s="66">
        <v>44835</v>
      </c>
      <c r="M57" s="69">
        <v>44849</v>
      </c>
      <c r="N57" s="33"/>
      <c r="O57" s="34"/>
      <c r="P57" s="35"/>
    </row>
    <row r="58" spans="1:18" x14ac:dyDescent="0.25">
      <c r="A58" s="4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70"/>
      <c r="N58" s="33"/>
      <c r="O58" s="34"/>
      <c r="P58" s="35"/>
    </row>
    <row r="59" spans="1:18" ht="15.75" thickBot="1" x14ac:dyDescent="0.3">
      <c r="A59" s="109" t="s">
        <v>32</v>
      </c>
      <c r="B59" s="67" t="s">
        <v>28</v>
      </c>
      <c r="C59" s="67" t="s">
        <v>28</v>
      </c>
      <c r="D59" s="67" t="s">
        <v>28</v>
      </c>
      <c r="E59" s="67" t="s">
        <v>28</v>
      </c>
      <c r="F59" s="67" t="s">
        <v>28</v>
      </c>
      <c r="G59" s="67" t="s">
        <v>28</v>
      </c>
      <c r="H59" s="67" t="s">
        <v>28</v>
      </c>
      <c r="I59" s="67" t="s">
        <v>28</v>
      </c>
      <c r="J59" s="67" t="s">
        <v>28</v>
      </c>
      <c r="K59" s="67" t="s">
        <v>28</v>
      </c>
      <c r="L59" s="67" t="s">
        <v>28</v>
      </c>
      <c r="M59" s="70" t="s">
        <v>28</v>
      </c>
      <c r="N59" s="33"/>
      <c r="O59" s="34"/>
      <c r="P59" s="35"/>
    </row>
    <row r="60" spans="1:18" x14ac:dyDescent="0.25">
      <c r="A60" s="48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71"/>
      <c r="N60" s="33"/>
      <c r="O60" s="34"/>
      <c r="P60" s="35"/>
    </row>
    <row r="61" spans="1:18" x14ac:dyDescent="0.25">
      <c r="A61" s="77" t="s">
        <v>59</v>
      </c>
      <c r="B61" s="80" t="s">
        <v>29</v>
      </c>
      <c r="C61" s="80" t="s">
        <v>30</v>
      </c>
      <c r="D61" s="80" t="s">
        <v>31</v>
      </c>
      <c r="E61" s="80" t="s">
        <v>30</v>
      </c>
      <c r="F61" s="80" t="s">
        <v>29</v>
      </c>
      <c r="G61" s="80" t="s">
        <v>31</v>
      </c>
      <c r="H61" s="80" t="s">
        <v>31</v>
      </c>
      <c r="I61" s="80" t="s">
        <v>29</v>
      </c>
      <c r="J61" s="80" t="s">
        <v>30</v>
      </c>
      <c r="K61" s="80" t="s">
        <v>30</v>
      </c>
      <c r="L61" s="80" t="s">
        <v>29</v>
      </c>
      <c r="M61" s="80" t="s">
        <v>31</v>
      </c>
      <c r="N61" s="33"/>
      <c r="O61" s="34"/>
      <c r="P61" s="35"/>
    </row>
    <row r="62" spans="1:18" x14ac:dyDescent="0.25">
      <c r="A62" s="77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33"/>
      <c r="O62" s="34"/>
      <c r="P62" s="35"/>
    </row>
    <row r="63" spans="1:18" x14ac:dyDescent="0.25">
      <c r="A63" s="78" t="s">
        <v>55</v>
      </c>
      <c r="B63" s="80" t="s">
        <v>30</v>
      </c>
      <c r="C63" s="80" t="s">
        <v>31</v>
      </c>
      <c r="D63" s="80" t="s">
        <v>29</v>
      </c>
      <c r="E63" s="80" t="s">
        <v>29</v>
      </c>
      <c r="F63" s="80" t="s">
        <v>30</v>
      </c>
      <c r="G63" s="80" t="s">
        <v>31</v>
      </c>
      <c r="H63" s="80" t="s">
        <v>29</v>
      </c>
      <c r="I63" s="80" t="s">
        <v>31</v>
      </c>
      <c r="J63" s="80" t="s">
        <v>30</v>
      </c>
      <c r="K63" s="80" t="s">
        <v>31</v>
      </c>
      <c r="L63" s="80" t="s">
        <v>29</v>
      </c>
      <c r="M63" s="80" t="s">
        <v>30</v>
      </c>
      <c r="N63" s="33"/>
      <c r="O63" s="34"/>
      <c r="P63" s="35"/>
    </row>
    <row r="64" spans="1:18" x14ac:dyDescent="0.25">
      <c r="A64" s="78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33"/>
      <c r="O64" s="34"/>
      <c r="P64" s="35"/>
    </row>
    <row r="65" spans="1:16" x14ac:dyDescent="0.25">
      <c r="A65" s="78" t="s">
        <v>51</v>
      </c>
      <c r="B65" s="80" t="s">
        <v>31</v>
      </c>
      <c r="C65" s="80" t="s">
        <v>30</v>
      </c>
      <c r="D65" s="80" t="s">
        <v>29</v>
      </c>
      <c r="E65" s="80" t="s">
        <v>30</v>
      </c>
      <c r="F65" s="80" t="s">
        <v>31</v>
      </c>
      <c r="G65" s="80" t="s">
        <v>29</v>
      </c>
      <c r="H65" s="80" t="s">
        <v>31</v>
      </c>
      <c r="I65" s="80" t="s">
        <v>30</v>
      </c>
      <c r="J65" s="80" t="s">
        <v>29</v>
      </c>
      <c r="K65" s="80" t="s">
        <v>29</v>
      </c>
      <c r="L65" s="80" t="s">
        <v>30</v>
      </c>
      <c r="M65" s="80" t="s">
        <v>31</v>
      </c>
      <c r="N65" s="33"/>
      <c r="O65" s="34"/>
      <c r="P65" s="35"/>
    </row>
    <row r="66" spans="1:16" x14ac:dyDescent="0.25">
      <c r="A66" s="78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33"/>
      <c r="O66" s="34"/>
      <c r="P66" s="35"/>
    </row>
    <row r="67" spans="1:16" x14ac:dyDescent="0.25">
      <c r="A67" s="78" t="s">
        <v>65</v>
      </c>
      <c r="B67" s="80" t="s">
        <v>29</v>
      </c>
      <c r="C67" s="80" t="s">
        <v>31</v>
      </c>
      <c r="D67" s="80" t="s">
        <v>30</v>
      </c>
      <c r="E67" s="80" t="s">
        <v>31</v>
      </c>
      <c r="F67" s="80" t="s">
        <v>30</v>
      </c>
      <c r="G67" s="80" t="s">
        <v>29</v>
      </c>
      <c r="H67" s="80" t="s">
        <v>30</v>
      </c>
      <c r="I67" s="80" t="s">
        <v>29</v>
      </c>
      <c r="J67" s="80" t="s">
        <v>31</v>
      </c>
      <c r="K67" s="80" t="s">
        <v>30</v>
      </c>
      <c r="L67" s="80" t="s">
        <v>29</v>
      </c>
      <c r="M67" s="80" t="s">
        <v>31</v>
      </c>
      <c r="N67" s="33"/>
      <c r="O67" s="34"/>
      <c r="P67" s="35"/>
    </row>
    <row r="68" spans="1:16" x14ac:dyDescent="0.25">
      <c r="A68" s="78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33"/>
      <c r="O68" s="34"/>
      <c r="P68" s="35"/>
    </row>
    <row r="69" spans="1:16" x14ac:dyDescent="0.25">
      <c r="A69" s="78" t="s">
        <v>46</v>
      </c>
      <c r="B69" s="80" t="s">
        <v>30</v>
      </c>
      <c r="C69" s="80" t="s">
        <v>31</v>
      </c>
      <c r="D69" s="80" t="s">
        <v>29</v>
      </c>
      <c r="E69" s="80" t="s">
        <v>29</v>
      </c>
      <c r="F69" s="80" t="s">
        <v>31</v>
      </c>
      <c r="G69" s="80" t="s">
        <v>30</v>
      </c>
      <c r="H69" s="80" t="s">
        <v>30</v>
      </c>
      <c r="I69" s="80" t="s">
        <v>31</v>
      </c>
      <c r="J69" s="80" t="s">
        <v>29</v>
      </c>
      <c r="K69" s="80" t="s">
        <v>31</v>
      </c>
      <c r="L69" s="80" t="s">
        <v>29</v>
      </c>
      <c r="M69" s="80" t="s">
        <v>30</v>
      </c>
      <c r="N69" s="33"/>
      <c r="O69" s="34"/>
      <c r="P69" s="35"/>
    </row>
    <row r="70" spans="1:16" x14ac:dyDescent="0.25">
      <c r="A70" s="78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33"/>
      <c r="O70" s="34"/>
      <c r="P70" s="35"/>
    </row>
    <row r="71" spans="1:16" x14ac:dyDescent="0.25">
      <c r="A71" s="78" t="s">
        <v>68</v>
      </c>
      <c r="B71" s="80" t="s">
        <v>31</v>
      </c>
      <c r="C71" s="80" t="s">
        <v>29</v>
      </c>
      <c r="D71" s="80" t="s">
        <v>30</v>
      </c>
      <c r="E71" s="80" t="s">
        <v>31</v>
      </c>
      <c r="F71" s="80" t="s">
        <v>29</v>
      </c>
      <c r="G71" s="80" t="s">
        <v>30</v>
      </c>
      <c r="H71" s="80" t="s">
        <v>29</v>
      </c>
      <c r="I71" s="80" t="s">
        <v>30</v>
      </c>
      <c r="J71" s="80" t="s">
        <v>31</v>
      </c>
      <c r="K71" s="80" t="s">
        <v>30</v>
      </c>
      <c r="L71" s="80" t="s">
        <v>31</v>
      </c>
      <c r="M71" s="80" t="s">
        <v>29</v>
      </c>
      <c r="N71" s="33"/>
      <c r="O71" s="34"/>
      <c r="P71" s="35"/>
    </row>
    <row r="72" spans="1:16" x14ac:dyDescent="0.25">
      <c r="A72" s="78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33"/>
      <c r="O72" s="34"/>
      <c r="P72" s="35"/>
    </row>
    <row r="73" spans="1:16" x14ac:dyDescent="0.25">
      <c r="A73" s="78" t="s">
        <v>71</v>
      </c>
      <c r="B73" s="80" t="s">
        <v>31</v>
      </c>
      <c r="C73" s="80" t="s">
        <v>30</v>
      </c>
      <c r="D73" s="80" t="s">
        <v>29</v>
      </c>
      <c r="E73" s="80" t="s">
        <v>30</v>
      </c>
      <c r="F73" s="80" t="s">
        <v>31</v>
      </c>
      <c r="G73" s="80" t="s">
        <v>29</v>
      </c>
      <c r="H73" s="80" t="s">
        <v>31</v>
      </c>
      <c r="I73" s="80" t="s">
        <v>29</v>
      </c>
      <c r="J73" s="80" t="s">
        <v>30</v>
      </c>
      <c r="K73" s="80" t="s">
        <v>29</v>
      </c>
      <c r="L73" s="80" t="s">
        <v>30</v>
      </c>
      <c r="M73" s="80" t="s">
        <v>31</v>
      </c>
      <c r="N73" s="33"/>
      <c r="O73" s="34"/>
      <c r="P73" s="35"/>
    </row>
    <row r="74" spans="1:16" x14ac:dyDescent="0.25">
      <c r="A74" s="78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33"/>
      <c r="O74" s="34"/>
      <c r="P74" s="35"/>
    </row>
    <row r="75" spans="1:16" x14ac:dyDescent="0.25">
      <c r="A75" s="78" t="s">
        <v>61</v>
      </c>
      <c r="B75" s="80" t="s">
        <v>29</v>
      </c>
      <c r="C75" s="80" t="s">
        <v>31</v>
      </c>
      <c r="D75" s="80" t="s">
        <v>30</v>
      </c>
      <c r="E75" s="80" t="s">
        <v>29</v>
      </c>
      <c r="F75" s="80" t="s">
        <v>31</v>
      </c>
      <c r="G75" s="80" t="s">
        <v>30</v>
      </c>
      <c r="H75" s="80" t="s">
        <v>31</v>
      </c>
      <c r="I75" s="80" t="s">
        <v>29</v>
      </c>
      <c r="J75" s="80" t="s">
        <v>30</v>
      </c>
      <c r="K75" s="80" t="s">
        <v>31</v>
      </c>
      <c r="L75" s="80" t="s">
        <v>29</v>
      </c>
      <c r="M75" s="80" t="s">
        <v>30</v>
      </c>
      <c r="N75" s="33"/>
      <c r="O75" s="34"/>
      <c r="P75" s="35"/>
    </row>
    <row r="76" spans="1:16" x14ac:dyDescent="0.25">
      <c r="A76" s="78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33"/>
      <c r="O76" s="34"/>
      <c r="P76" s="35"/>
    </row>
    <row r="77" spans="1:16" x14ac:dyDescent="0.25">
      <c r="A77" s="78" t="s">
        <v>41</v>
      </c>
      <c r="B77" s="80" t="s">
        <v>30</v>
      </c>
      <c r="C77" s="80" t="s">
        <v>29</v>
      </c>
      <c r="D77" s="80" t="s">
        <v>31</v>
      </c>
      <c r="E77" s="80" t="s">
        <v>31</v>
      </c>
      <c r="F77" s="80" t="s">
        <v>29</v>
      </c>
      <c r="G77" s="80" t="s">
        <v>30</v>
      </c>
      <c r="H77" s="80" t="s">
        <v>30</v>
      </c>
      <c r="I77" s="80" t="s">
        <v>31</v>
      </c>
      <c r="J77" s="80" t="s">
        <v>29</v>
      </c>
      <c r="K77" s="80" t="s">
        <v>29</v>
      </c>
      <c r="L77" s="80" t="s">
        <v>30</v>
      </c>
      <c r="M77" s="80" t="s">
        <v>31</v>
      </c>
      <c r="N77" s="33"/>
      <c r="O77" s="34"/>
      <c r="P77" s="35"/>
    </row>
    <row r="78" spans="1:16" x14ac:dyDescent="0.25">
      <c r="A78" s="78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33"/>
      <c r="O78" s="34"/>
      <c r="P78" s="35"/>
    </row>
    <row r="79" spans="1:16" x14ac:dyDescent="0.25">
      <c r="A79" s="78" t="s">
        <v>54</v>
      </c>
      <c r="B79" s="80" t="s">
        <v>31</v>
      </c>
      <c r="C79" s="80" t="s">
        <v>30</v>
      </c>
      <c r="D79" s="80" t="s">
        <v>29</v>
      </c>
      <c r="E79" s="80" t="s">
        <v>29</v>
      </c>
      <c r="F79" s="80" t="s">
        <v>31</v>
      </c>
      <c r="G79" s="80" t="s">
        <v>30</v>
      </c>
      <c r="H79" s="80" t="s">
        <v>30</v>
      </c>
      <c r="I79" s="80" t="s">
        <v>31</v>
      </c>
      <c r="J79" s="80" t="s">
        <v>29</v>
      </c>
      <c r="K79" s="80" t="s">
        <v>31</v>
      </c>
      <c r="L79" s="80" t="s">
        <v>29</v>
      </c>
      <c r="M79" s="80" t="s">
        <v>30</v>
      </c>
      <c r="N79" s="33"/>
      <c r="O79" s="34"/>
      <c r="P79" s="35"/>
    </row>
    <row r="80" spans="1:16" x14ac:dyDescent="0.25">
      <c r="A80" s="78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33"/>
      <c r="O80" s="34"/>
      <c r="P80" s="35"/>
    </row>
    <row r="81" spans="1:16" x14ac:dyDescent="0.25">
      <c r="A81" s="78" t="s">
        <v>47</v>
      </c>
      <c r="B81" s="80" t="s">
        <v>31</v>
      </c>
      <c r="C81" s="80" t="s">
        <v>29</v>
      </c>
      <c r="D81" s="80" t="s">
        <v>30</v>
      </c>
      <c r="E81" s="80" t="s">
        <v>31</v>
      </c>
      <c r="F81" s="80" t="s">
        <v>29</v>
      </c>
      <c r="G81" s="80" t="s">
        <v>30</v>
      </c>
      <c r="H81" s="80" t="s">
        <v>29</v>
      </c>
      <c r="I81" s="80" t="s">
        <v>30</v>
      </c>
      <c r="J81" s="80" t="s">
        <v>31</v>
      </c>
      <c r="K81" s="80" t="s">
        <v>30</v>
      </c>
      <c r="L81" s="80" t="s">
        <v>31</v>
      </c>
      <c r="M81" s="80" t="s">
        <v>29</v>
      </c>
      <c r="N81" s="33"/>
      <c r="O81" s="34"/>
      <c r="P81" s="35"/>
    </row>
    <row r="82" spans="1:16" x14ac:dyDescent="0.25">
      <c r="A82" s="78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33"/>
      <c r="O82" s="34"/>
      <c r="P82" s="35"/>
    </row>
    <row r="83" spans="1:16" x14ac:dyDescent="0.25">
      <c r="A83" s="78" t="s">
        <v>72</v>
      </c>
      <c r="B83" s="80" t="s">
        <v>29</v>
      </c>
      <c r="C83" s="80" t="s">
        <v>30</v>
      </c>
      <c r="D83" s="80" t="s">
        <v>31</v>
      </c>
      <c r="E83" s="80" t="s">
        <v>30</v>
      </c>
      <c r="F83" s="80" t="s">
        <v>29</v>
      </c>
      <c r="G83" s="80" t="s">
        <v>31</v>
      </c>
      <c r="H83" s="80" t="s">
        <v>30</v>
      </c>
      <c r="I83" s="80" t="s">
        <v>31</v>
      </c>
      <c r="J83" s="80" t="s">
        <v>29</v>
      </c>
      <c r="K83" s="80" t="s">
        <v>29</v>
      </c>
      <c r="L83" s="80" t="s">
        <v>31</v>
      </c>
      <c r="M83" s="80" t="s">
        <v>30</v>
      </c>
      <c r="N83" s="33"/>
      <c r="O83" s="34"/>
      <c r="P83" s="35"/>
    </row>
    <row r="84" spans="1:16" x14ac:dyDescent="0.25">
      <c r="A84" s="78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33"/>
      <c r="O84" s="34"/>
      <c r="P84" s="35"/>
    </row>
    <row r="85" spans="1:16" x14ac:dyDescent="0.25">
      <c r="A85" s="78" t="s">
        <v>44</v>
      </c>
      <c r="B85" s="80" t="s">
        <v>30</v>
      </c>
      <c r="C85" s="80" t="s">
        <v>29</v>
      </c>
      <c r="D85" s="80" t="s">
        <v>31</v>
      </c>
      <c r="E85" s="80" t="s">
        <v>29</v>
      </c>
      <c r="F85" s="80" t="s">
        <v>30</v>
      </c>
      <c r="G85" s="80" t="s">
        <v>31</v>
      </c>
      <c r="H85" s="80" t="s">
        <v>29</v>
      </c>
      <c r="I85" s="80" t="s">
        <v>30</v>
      </c>
      <c r="J85" s="80" t="s">
        <v>31</v>
      </c>
      <c r="K85" s="80" t="s">
        <v>30</v>
      </c>
      <c r="L85" s="80" t="s">
        <v>31</v>
      </c>
      <c r="M85" s="80" t="s">
        <v>29</v>
      </c>
      <c r="N85" s="33"/>
      <c r="O85" s="34"/>
      <c r="P85" s="35"/>
    </row>
    <row r="86" spans="1:16" x14ac:dyDescent="0.25">
      <c r="A86" s="78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33"/>
      <c r="O86" s="34"/>
      <c r="P86" s="35"/>
    </row>
    <row r="87" spans="1:16" x14ac:dyDescent="0.25">
      <c r="A87" s="78" t="s">
        <v>52</v>
      </c>
      <c r="B87" s="80" t="s">
        <v>29</v>
      </c>
      <c r="C87" s="80" t="s">
        <v>31</v>
      </c>
      <c r="D87" s="80" t="s">
        <v>30</v>
      </c>
      <c r="E87" s="80" t="s">
        <v>31</v>
      </c>
      <c r="F87" s="80" t="s">
        <v>30</v>
      </c>
      <c r="G87" s="80" t="s">
        <v>29</v>
      </c>
      <c r="H87" s="80" t="s">
        <v>31</v>
      </c>
      <c r="I87" s="80" t="s">
        <v>29</v>
      </c>
      <c r="J87" s="80" t="s">
        <v>30</v>
      </c>
      <c r="K87" s="80" t="s">
        <v>30</v>
      </c>
      <c r="L87" s="80" t="s">
        <v>31</v>
      </c>
      <c r="M87" s="80" t="s">
        <v>29</v>
      </c>
      <c r="N87" s="33"/>
      <c r="O87" s="34"/>
      <c r="P87" s="35"/>
    </row>
    <row r="88" spans="1:16" x14ac:dyDescent="0.25">
      <c r="A88" s="78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33"/>
      <c r="O88" s="34"/>
      <c r="P88" s="35"/>
    </row>
    <row r="89" spans="1:16" x14ac:dyDescent="0.25">
      <c r="A89" s="78" t="s">
        <v>43</v>
      </c>
      <c r="B89" s="80" t="s">
        <v>31</v>
      </c>
      <c r="C89" s="80" t="s">
        <v>29</v>
      </c>
      <c r="D89" s="80" t="s">
        <v>30</v>
      </c>
      <c r="E89" s="80" t="s">
        <v>30</v>
      </c>
      <c r="F89" s="80" t="s">
        <v>31</v>
      </c>
      <c r="G89" s="80" t="s">
        <v>29</v>
      </c>
      <c r="H89" s="80" t="s">
        <v>30</v>
      </c>
      <c r="I89" s="80" t="s">
        <v>31</v>
      </c>
      <c r="J89" s="80" t="s">
        <v>29</v>
      </c>
      <c r="K89" s="80" t="s">
        <v>29</v>
      </c>
      <c r="L89" s="80" t="s">
        <v>31</v>
      </c>
      <c r="M89" s="80" t="s">
        <v>30</v>
      </c>
      <c r="N89" s="33"/>
      <c r="O89" s="34"/>
      <c r="P89" s="35"/>
    </row>
    <row r="90" spans="1:16" x14ac:dyDescent="0.25">
      <c r="A90" s="78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33"/>
      <c r="O90" s="34"/>
      <c r="P90" s="35"/>
    </row>
    <row r="91" spans="1:16" x14ac:dyDescent="0.25">
      <c r="A91" s="78" t="s">
        <v>40</v>
      </c>
      <c r="B91" s="80" t="s">
        <v>30</v>
      </c>
      <c r="C91" s="80" t="s">
        <v>29</v>
      </c>
      <c r="D91" s="80" t="s">
        <v>31</v>
      </c>
      <c r="E91" s="80" t="s">
        <v>31</v>
      </c>
      <c r="F91" s="80" t="s">
        <v>30</v>
      </c>
      <c r="G91" s="80" t="s">
        <v>29</v>
      </c>
      <c r="H91" s="80" t="s">
        <v>29</v>
      </c>
      <c r="I91" s="80" t="s">
        <v>30</v>
      </c>
      <c r="J91" s="80" t="s">
        <v>31</v>
      </c>
      <c r="K91" s="80" t="s">
        <v>31</v>
      </c>
      <c r="L91" s="80" t="s">
        <v>30</v>
      </c>
      <c r="M91" s="80" t="s">
        <v>29</v>
      </c>
      <c r="N91" s="33"/>
      <c r="O91" s="34"/>
      <c r="P91" s="35"/>
    </row>
    <row r="92" spans="1:16" x14ac:dyDescent="0.25">
      <c r="A92" s="78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33"/>
      <c r="O92" s="34"/>
      <c r="P92" s="35"/>
    </row>
    <row r="93" spans="1:16" x14ac:dyDescent="0.25">
      <c r="A93" s="78" t="s">
        <v>73</v>
      </c>
      <c r="B93" s="80" t="s">
        <v>30</v>
      </c>
      <c r="C93" s="80" t="s">
        <v>31</v>
      </c>
      <c r="D93" s="80" t="s">
        <v>29</v>
      </c>
      <c r="E93" s="80" t="s">
        <v>29</v>
      </c>
      <c r="F93" s="80" t="s">
        <v>30</v>
      </c>
      <c r="G93" s="80" t="s">
        <v>31</v>
      </c>
      <c r="H93" s="80" t="s">
        <v>29</v>
      </c>
      <c r="I93" s="80" t="s">
        <v>30</v>
      </c>
      <c r="J93" s="80" t="s">
        <v>31</v>
      </c>
      <c r="K93" s="80" t="s">
        <v>31</v>
      </c>
      <c r="L93" s="80" t="s">
        <v>30</v>
      </c>
      <c r="M93" s="80" t="s">
        <v>29</v>
      </c>
      <c r="N93" s="33"/>
      <c r="O93" s="34"/>
      <c r="P93" s="35"/>
    </row>
    <row r="94" spans="1:16" x14ac:dyDescent="0.25">
      <c r="A94" s="78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33"/>
      <c r="O94" s="34"/>
      <c r="P94" s="35"/>
    </row>
    <row r="95" spans="1:16" x14ac:dyDescent="0.25">
      <c r="A95" s="78" t="s">
        <v>63</v>
      </c>
      <c r="B95" s="80" t="s">
        <v>29</v>
      </c>
      <c r="C95" s="80" t="s">
        <v>30</v>
      </c>
      <c r="D95" s="80" t="s">
        <v>31</v>
      </c>
      <c r="E95" s="80" t="s">
        <v>30</v>
      </c>
      <c r="F95" s="80" t="s">
        <v>29</v>
      </c>
      <c r="G95" s="80" t="s">
        <v>31</v>
      </c>
      <c r="H95" s="80" t="s">
        <v>31</v>
      </c>
      <c r="I95" s="80" t="s">
        <v>29</v>
      </c>
      <c r="J95" s="80" t="s">
        <v>30</v>
      </c>
      <c r="K95" s="80" t="s">
        <v>29</v>
      </c>
      <c r="L95" s="80" t="s">
        <v>30</v>
      </c>
      <c r="M95" s="80" t="s">
        <v>31</v>
      </c>
      <c r="N95" s="33"/>
      <c r="O95" s="34"/>
      <c r="P95" s="35"/>
    </row>
    <row r="96" spans="1:16" x14ac:dyDescent="0.25">
      <c r="A96" s="78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33"/>
      <c r="O96" s="34"/>
      <c r="P96" s="35"/>
    </row>
    <row r="97" spans="1:16" x14ac:dyDescent="0.25">
      <c r="A97" s="78" t="s">
        <v>56</v>
      </c>
      <c r="B97" s="80" t="s">
        <v>29</v>
      </c>
      <c r="C97" s="80" t="s">
        <v>30</v>
      </c>
      <c r="D97" s="80" t="s">
        <v>31</v>
      </c>
      <c r="E97" s="80" t="s">
        <v>29</v>
      </c>
      <c r="F97" s="80" t="s">
        <v>31</v>
      </c>
      <c r="G97" s="80" t="s">
        <v>30</v>
      </c>
      <c r="H97" s="80" t="s">
        <v>31</v>
      </c>
      <c r="I97" s="80" t="s">
        <v>29</v>
      </c>
      <c r="J97" s="80" t="s">
        <v>30</v>
      </c>
      <c r="K97" s="80" t="s">
        <v>30</v>
      </c>
      <c r="L97" s="80" t="s">
        <v>31</v>
      </c>
      <c r="M97" s="80" t="s">
        <v>29</v>
      </c>
      <c r="N97" s="33"/>
      <c r="O97" s="34"/>
      <c r="P97" s="35"/>
    </row>
    <row r="98" spans="1:16" x14ac:dyDescent="0.25">
      <c r="A98" s="78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33"/>
      <c r="O98" s="34"/>
      <c r="P98" s="35"/>
    </row>
    <row r="99" spans="1:16" x14ac:dyDescent="0.25">
      <c r="A99" s="78" t="s">
        <v>70</v>
      </c>
      <c r="B99" s="80" t="s">
        <v>30</v>
      </c>
      <c r="C99" s="80" t="s">
        <v>31</v>
      </c>
      <c r="D99" s="80" t="s">
        <v>29</v>
      </c>
      <c r="E99" s="80" t="s">
        <v>31</v>
      </c>
      <c r="F99" s="80" t="s">
        <v>30</v>
      </c>
      <c r="G99" s="80" t="s">
        <v>29</v>
      </c>
      <c r="H99" s="80" t="s">
        <v>29</v>
      </c>
      <c r="I99" s="80" t="s">
        <v>30</v>
      </c>
      <c r="J99" s="80" t="s">
        <v>31</v>
      </c>
      <c r="K99" s="80" t="s">
        <v>29</v>
      </c>
      <c r="L99" s="80" t="s">
        <v>30</v>
      </c>
      <c r="M99" s="80" t="s">
        <v>31</v>
      </c>
      <c r="N99" s="33"/>
      <c r="O99" s="34"/>
      <c r="P99" s="35"/>
    </row>
    <row r="100" spans="1:16" x14ac:dyDescent="0.25">
      <c r="A100" s="78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33"/>
      <c r="O100" s="34"/>
      <c r="P100" s="35"/>
    </row>
    <row r="101" spans="1:16" ht="15.75" thickBot="1" x14ac:dyDescent="0.3">
      <c r="A101" s="81" t="s">
        <v>64</v>
      </c>
      <c r="B101" s="82" t="s">
        <v>31</v>
      </c>
      <c r="C101" s="82" t="s">
        <v>29</v>
      </c>
      <c r="D101" s="82" t="s">
        <v>30</v>
      </c>
      <c r="E101" s="82" t="s">
        <v>30</v>
      </c>
      <c r="F101" s="82" t="s">
        <v>29</v>
      </c>
      <c r="G101" s="82" t="s">
        <v>31</v>
      </c>
      <c r="H101" s="82" t="s">
        <v>30</v>
      </c>
      <c r="I101" s="82" t="s">
        <v>31</v>
      </c>
      <c r="J101" s="82" t="s">
        <v>29</v>
      </c>
      <c r="K101" s="82" t="s">
        <v>31</v>
      </c>
      <c r="L101" s="82" t="s">
        <v>29</v>
      </c>
      <c r="M101" s="82" t="s">
        <v>30</v>
      </c>
      <c r="N101" s="61"/>
      <c r="O101" s="34"/>
      <c r="P101" s="35"/>
    </row>
  </sheetData>
  <sheetProtection algorithmName="SHA-512" hashValue="1oHD2YpU1mKFuqdASI53oJy5js6tDKNTRSxzoVD1Jj2ujNPrezYq4DTFUk5qcf1SpIRRBAVi4iWgnOtHpZrYUw==" saltValue="RJ90m7JUWp8KXIHHGZUpRQ==" spinCount="100000" sheet="1" objects="1" scenarios="1"/>
  <sortState xmlns:xlrd2="http://schemas.microsoft.com/office/spreadsheetml/2017/richdata2" ref="A32:O52">
    <sortCondition ref="O32:O52"/>
  </sortState>
  <phoneticPr fontId="9" type="noConversion"/>
  <pageMargins left="0.7" right="0.7" top="0.75" bottom="0.75" header="0.3" footer="0.3"/>
  <pageSetup paperSize="9" scale="72" orientation="landscape" r:id="rId1"/>
  <headerFooter>
    <oddHeader xml:space="preserve">&amp;CCompetitie Hsv-Neerbosch-Oost 
2022
</oddHeader>
  </headerFooter>
  <rowBreaks count="2" manualBreakCount="2">
    <brk id="27" max="16" man="1"/>
    <brk id="54" max="15" man="1"/>
  </row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9"/>
  <sheetViews>
    <sheetView showRowColHeaders="0" zoomScale="115" zoomScaleNormal="115" workbookViewId="0">
      <selection activeCell="E13" sqref="E13"/>
    </sheetView>
  </sheetViews>
  <sheetFormatPr defaultColWidth="8.85546875" defaultRowHeight="13.9" customHeight="1" x14ac:dyDescent="0.2"/>
  <cols>
    <col min="1" max="1" width="10.7109375" style="21" customWidth="1"/>
    <col min="2" max="2" width="37.140625" style="21" customWidth="1"/>
    <col min="3" max="3" width="15.28515625" style="21" customWidth="1"/>
    <col min="4" max="4" width="10" style="21" customWidth="1"/>
    <col min="5" max="5" width="26.7109375" style="14" customWidth="1"/>
    <col min="6" max="6" width="8.85546875" style="4" hidden="1" customWidth="1"/>
    <col min="7" max="16384" width="8.85546875" style="4"/>
  </cols>
  <sheetData>
    <row r="1" spans="1:7" ht="13.9" customHeight="1" x14ac:dyDescent="0.2">
      <c r="A1" s="1" t="s">
        <v>91</v>
      </c>
      <c r="B1" s="2" t="s">
        <v>17</v>
      </c>
      <c r="C1" s="2" t="s">
        <v>18</v>
      </c>
      <c r="D1" s="2" t="s">
        <v>13</v>
      </c>
      <c r="E1" s="3" t="s">
        <v>19</v>
      </c>
    </row>
    <row r="2" spans="1:7" ht="13.9" customHeight="1" x14ac:dyDescent="0.2">
      <c r="A2" s="5"/>
      <c r="B2" s="137" t="str">
        <f>'Competitie 2022'!$A$65</f>
        <v>Tonnie</v>
      </c>
      <c r="C2" s="7"/>
      <c r="D2" s="6">
        <v>8</v>
      </c>
      <c r="E2" s="62" t="s">
        <v>36</v>
      </c>
    </row>
    <row r="3" spans="1:7" ht="13.9" customHeight="1" x14ac:dyDescent="0.2">
      <c r="A3" s="5"/>
      <c r="B3" s="99" t="str">
        <f>'Competitie 2022'!$A$69</f>
        <v xml:space="preserve">Lieke </v>
      </c>
      <c r="C3" s="7"/>
      <c r="D3" s="6">
        <v>8</v>
      </c>
      <c r="E3" s="62" t="s">
        <v>36</v>
      </c>
    </row>
    <row r="4" spans="1:7" ht="13.9" customHeight="1" x14ac:dyDescent="0.2">
      <c r="A4" s="5">
        <v>6</v>
      </c>
      <c r="B4" s="96" t="str">
        <f>'Competitie 2022'!$A$77</f>
        <v xml:space="preserve">John </v>
      </c>
      <c r="C4" s="7">
        <v>9080</v>
      </c>
      <c r="D4" s="6">
        <v>2</v>
      </c>
      <c r="E4" s="8"/>
    </row>
    <row r="5" spans="1:7" ht="13.9" customHeight="1" x14ac:dyDescent="0.2">
      <c r="A5" s="5">
        <v>3</v>
      </c>
      <c r="B5" s="96" t="str">
        <f>'Competitie 2022'!$A$79</f>
        <v>Geovani</v>
      </c>
      <c r="C5" s="7">
        <v>2040</v>
      </c>
      <c r="D5" s="6">
        <v>4</v>
      </c>
      <c r="E5" s="8"/>
      <c r="G5" s="4" t="s">
        <v>25</v>
      </c>
    </row>
    <row r="6" spans="1:7" ht="13.9" customHeight="1" x14ac:dyDescent="0.2">
      <c r="A6" s="5"/>
      <c r="B6" s="99" t="str">
        <f>'Competitie 2022'!$A$83</f>
        <v>Herman</v>
      </c>
      <c r="C6" s="7"/>
      <c r="D6" s="6">
        <v>8</v>
      </c>
      <c r="E6" s="62" t="s">
        <v>36</v>
      </c>
    </row>
    <row r="7" spans="1:7" ht="13.9" customHeight="1" x14ac:dyDescent="0.2">
      <c r="A7" s="5">
        <v>2</v>
      </c>
      <c r="B7" s="96" t="str">
        <f>'Competitie 2022'!$A$89</f>
        <v xml:space="preserve">Richard </v>
      </c>
      <c r="C7" s="7">
        <v>9300</v>
      </c>
      <c r="D7" s="6">
        <v>1</v>
      </c>
      <c r="E7" s="8"/>
    </row>
    <row r="8" spans="1:7" ht="13.9" customHeight="1" thickBot="1" x14ac:dyDescent="0.25">
      <c r="A8" s="9">
        <v>4</v>
      </c>
      <c r="B8" s="98" t="str">
        <f>'Competitie 2022'!$A$101</f>
        <v xml:space="preserve">Joop </v>
      </c>
      <c r="C8" s="10">
        <v>6440</v>
      </c>
      <c r="D8" s="11">
        <v>3</v>
      </c>
      <c r="E8" s="12"/>
    </row>
    <row r="9" spans="1:7" ht="13.9" customHeight="1" x14ac:dyDescent="0.2">
      <c r="A9" s="15"/>
      <c r="B9" s="15" t="s">
        <v>20</v>
      </c>
      <c r="C9" s="26">
        <f>SUM(C2:C8)</f>
        <v>26860</v>
      </c>
      <c r="D9" s="13"/>
    </row>
    <row r="10" spans="1:7" ht="13.9" customHeight="1" thickBot="1" x14ac:dyDescent="0.25">
      <c r="A10" s="13"/>
      <c r="B10" s="13"/>
      <c r="C10" s="13"/>
      <c r="D10" s="13"/>
    </row>
    <row r="11" spans="1:7" ht="13.9" customHeight="1" x14ac:dyDescent="0.2">
      <c r="A11" s="1" t="s">
        <v>91</v>
      </c>
      <c r="B11" s="2" t="s">
        <v>21</v>
      </c>
      <c r="C11" s="2" t="s">
        <v>18</v>
      </c>
      <c r="D11" s="2" t="s">
        <v>13</v>
      </c>
      <c r="E11" s="3" t="s">
        <v>19</v>
      </c>
    </row>
    <row r="12" spans="1:7" ht="13.9" customHeight="1" x14ac:dyDescent="0.2">
      <c r="A12" s="5"/>
      <c r="B12" s="99" t="str">
        <f>'Competitie 2022'!$A$61</f>
        <v xml:space="preserve">Frieda </v>
      </c>
      <c r="C12" s="7"/>
      <c r="D12" s="22">
        <v>8</v>
      </c>
      <c r="E12" s="62" t="s">
        <v>36</v>
      </c>
    </row>
    <row r="13" spans="1:7" ht="13.9" customHeight="1" x14ac:dyDescent="0.2">
      <c r="A13" s="5">
        <v>9</v>
      </c>
      <c r="B13" s="96" t="str">
        <f>'Competitie 2022'!$A$63</f>
        <v>Jos</v>
      </c>
      <c r="C13" s="7">
        <v>2800</v>
      </c>
      <c r="D13" s="6">
        <v>1</v>
      </c>
      <c r="E13" s="29"/>
    </row>
    <row r="14" spans="1:7" ht="13.9" customHeight="1" x14ac:dyDescent="0.2">
      <c r="A14" s="5">
        <v>11</v>
      </c>
      <c r="B14" s="96" t="str">
        <f>'Competitie 2022'!$A$73</f>
        <v>Hein</v>
      </c>
      <c r="C14" s="7">
        <v>30</v>
      </c>
      <c r="D14" s="6">
        <v>4</v>
      </c>
      <c r="E14" s="8"/>
    </row>
    <row r="15" spans="1:7" ht="13.9" customHeight="1" x14ac:dyDescent="0.2">
      <c r="A15" s="5">
        <v>13</v>
      </c>
      <c r="B15" s="96" t="str">
        <f>'Competitie 2022'!$A$75</f>
        <v>Willie W</v>
      </c>
      <c r="C15" s="7">
        <v>380</v>
      </c>
      <c r="D15" s="22">
        <v>3</v>
      </c>
      <c r="E15" s="8"/>
    </row>
    <row r="16" spans="1:7" ht="13.9" customHeight="1" x14ac:dyDescent="0.2">
      <c r="A16" s="5">
        <v>14</v>
      </c>
      <c r="B16" s="96" t="str">
        <f>'Competitie 2022'!$A$87</f>
        <v>Koos</v>
      </c>
      <c r="C16" s="7">
        <v>1760</v>
      </c>
      <c r="D16" s="6">
        <v>2</v>
      </c>
      <c r="E16" s="8"/>
    </row>
    <row r="17" spans="1:5" ht="13.9" customHeight="1" x14ac:dyDescent="0.2">
      <c r="A17" s="5"/>
      <c r="B17" s="99" t="str">
        <f>'Competitie 2022'!$A$95</f>
        <v>Willy H</v>
      </c>
      <c r="C17" s="7"/>
      <c r="D17" s="6">
        <v>8</v>
      </c>
      <c r="E17" s="62" t="s">
        <v>36</v>
      </c>
    </row>
    <row r="18" spans="1:5" ht="13.9" customHeight="1" thickBot="1" x14ac:dyDescent="0.25">
      <c r="A18" s="9"/>
      <c r="B18" s="138" t="str">
        <f>'Competitie 2022'!$A$97</f>
        <v xml:space="preserve">Martin </v>
      </c>
      <c r="C18" s="10"/>
      <c r="D18" s="11">
        <v>8</v>
      </c>
      <c r="E18" s="62" t="s">
        <v>36</v>
      </c>
    </row>
    <row r="19" spans="1:5" ht="13.9" customHeight="1" x14ac:dyDescent="0.2">
      <c r="A19" s="15"/>
      <c r="B19" s="15" t="s">
        <v>22</v>
      </c>
      <c r="C19" s="26">
        <f>SUM(C12:C18)</f>
        <v>4970</v>
      </c>
      <c r="D19" s="13"/>
    </row>
    <row r="20" spans="1:5" ht="13.9" customHeight="1" thickBot="1" x14ac:dyDescent="0.25">
      <c r="A20" s="13"/>
      <c r="B20" s="13"/>
      <c r="C20" s="13"/>
      <c r="D20" s="13"/>
    </row>
    <row r="21" spans="1:5" ht="13.9" customHeight="1" x14ac:dyDescent="0.2">
      <c r="A21" s="1" t="s">
        <v>91</v>
      </c>
      <c r="B21" s="2" t="s">
        <v>23</v>
      </c>
      <c r="C21" s="2" t="s">
        <v>18</v>
      </c>
      <c r="D21" s="2" t="s">
        <v>13</v>
      </c>
      <c r="E21" s="3" t="s">
        <v>19</v>
      </c>
    </row>
    <row r="22" spans="1:5" ht="13.9" customHeight="1" x14ac:dyDescent="0.2">
      <c r="A22" s="5">
        <v>17</v>
      </c>
      <c r="B22" s="96" t="str">
        <f>'Competitie 2022'!$A$67</f>
        <v>Vincent</v>
      </c>
      <c r="C22" s="7">
        <v>19860</v>
      </c>
      <c r="D22" s="22">
        <v>1</v>
      </c>
      <c r="E22" s="8"/>
    </row>
    <row r="23" spans="1:5" ht="13.9" customHeight="1" x14ac:dyDescent="0.2">
      <c r="A23" s="5"/>
      <c r="B23" s="99" t="str">
        <f>'Competitie 2022'!$A$71</f>
        <v xml:space="preserve">Xander </v>
      </c>
      <c r="C23" s="7"/>
      <c r="D23" s="6">
        <v>8</v>
      </c>
      <c r="E23" s="62" t="s">
        <v>36</v>
      </c>
    </row>
    <row r="24" spans="1:5" ht="13.9" customHeight="1" x14ac:dyDescent="0.2">
      <c r="A24" s="5">
        <v>18</v>
      </c>
      <c r="B24" s="96" t="str">
        <f>'Competitie 2022'!$A$81</f>
        <v xml:space="preserve">Marcel </v>
      </c>
      <c r="C24" s="7">
        <v>0</v>
      </c>
      <c r="D24" s="6">
        <v>7</v>
      </c>
      <c r="E24" s="8"/>
    </row>
    <row r="25" spans="1:5" ht="13.9" customHeight="1" x14ac:dyDescent="0.2">
      <c r="A25" s="5">
        <v>16</v>
      </c>
      <c r="B25" s="96" t="str">
        <f>'Competitie 2022'!$A$85</f>
        <v xml:space="preserve">Henk </v>
      </c>
      <c r="C25" s="7">
        <v>140</v>
      </c>
      <c r="D25" s="22">
        <v>4</v>
      </c>
      <c r="E25" s="8"/>
    </row>
    <row r="26" spans="1:5" ht="13.9" customHeight="1" x14ac:dyDescent="0.2">
      <c r="A26" s="5"/>
      <c r="B26" s="99" t="str">
        <f>'Competitie 2022'!$A$91</f>
        <v xml:space="preserve">Bas </v>
      </c>
      <c r="C26" s="7"/>
      <c r="D26" s="6">
        <v>8</v>
      </c>
      <c r="E26" s="62" t="s">
        <v>36</v>
      </c>
    </row>
    <row r="27" spans="1:5" ht="13.9" customHeight="1" x14ac:dyDescent="0.2">
      <c r="A27" s="5">
        <v>21</v>
      </c>
      <c r="B27" s="96" t="str">
        <f>'Competitie 2022'!$A$93</f>
        <v>Kees</v>
      </c>
      <c r="C27" s="7">
        <v>6240</v>
      </c>
      <c r="D27" s="6">
        <v>3</v>
      </c>
      <c r="E27" s="8"/>
    </row>
    <row r="28" spans="1:5" ht="13.9" customHeight="1" thickBot="1" x14ac:dyDescent="0.25">
      <c r="A28" s="16">
        <v>15</v>
      </c>
      <c r="B28" s="123" t="str">
        <f>'Competitie 2022'!$A$99</f>
        <v>Marinus</v>
      </c>
      <c r="C28" s="17">
        <v>12300</v>
      </c>
      <c r="D28" s="11">
        <v>2</v>
      </c>
      <c r="E28" s="12"/>
    </row>
    <row r="29" spans="1:5" ht="13.9" customHeight="1" thickBot="1" x14ac:dyDescent="0.25">
      <c r="A29" s="27"/>
      <c r="B29" s="27" t="s">
        <v>24</v>
      </c>
      <c r="C29" s="28">
        <f>SUM(C22:C28)</f>
        <v>38540</v>
      </c>
      <c r="D29" s="19" t="s">
        <v>12</v>
      </c>
      <c r="E29" s="20">
        <f>SUM(C9+C19+C29)</f>
        <v>70370</v>
      </c>
    </row>
  </sheetData>
  <pageMargins left="0.7" right="0.7" top="0.75" bottom="0.75" header="0.3" footer="0.3"/>
  <pageSetup paperSize="9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9"/>
  <sheetViews>
    <sheetView showRowColHeaders="0" zoomScale="115" zoomScaleNormal="115" workbookViewId="0">
      <selection activeCell="B25" sqref="B25"/>
    </sheetView>
  </sheetViews>
  <sheetFormatPr defaultColWidth="8.85546875" defaultRowHeight="13.9" customHeight="1" x14ac:dyDescent="0.2"/>
  <cols>
    <col min="1" max="1" width="10.7109375" style="21" customWidth="1"/>
    <col min="2" max="2" width="37.140625" style="21" customWidth="1"/>
    <col min="3" max="3" width="15.28515625" style="21" customWidth="1"/>
    <col min="4" max="4" width="10" style="21" customWidth="1"/>
    <col min="5" max="5" width="26.7109375" style="14" customWidth="1"/>
    <col min="6" max="6" width="8.85546875" style="4" hidden="1" customWidth="1"/>
    <col min="7" max="16384" width="8.85546875" style="4"/>
  </cols>
  <sheetData>
    <row r="1" spans="1:7" ht="13.9" customHeight="1" x14ac:dyDescent="0.2">
      <c r="A1" s="1" t="s">
        <v>91</v>
      </c>
      <c r="B1" s="2" t="s">
        <v>17</v>
      </c>
      <c r="C1" s="2" t="s">
        <v>18</v>
      </c>
      <c r="D1" s="2" t="s">
        <v>13</v>
      </c>
      <c r="E1" s="3" t="s">
        <v>19</v>
      </c>
    </row>
    <row r="2" spans="1:7" ht="13.9" customHeight="1" x14ac:dyDescent="0.2">
      <c r="A2" s="5"/>
      <c r="B2" s="137" t="str">
        <f>'Competitie 2022'!$A$65</f>
        <v>Tonnie</v>
      </c>
      <c r="C2" s="7"/>
      <c r="D2" s="6">
        <v>8</v>
      </c>
      <c r="E2" s="62" t="s">
        <v>36</v>
      </c>
    </row>
    <row r="3" spans="1:7" ht="13.9" customHeight="1" x14ac:dyDescent="0.2">
      <c r="A3" s="5">
        <v>4</v>
      </c>
      <c r="B3" s="96" t="str">
        <f>'Competitie 2022'!$A$73</f>
        <v>Hein</v>
      </c>
      <c r="C3" s="7">
        <v>2060</v>
      </c>
      <c r="D3" s="6">
        <v>3</v>
      </c>
      <c r="E3" s="8"/>
    </row>
    <row r="4" spans="1:7" ht="13.9" customHeight="1" x14ac:dyDescent="0.2">
      <c r="A4" s="5">
        <v>2</v>
      </c>
      <c r="B4" s="96" t="str">
        <f>'Competitie 2022'!$A$77</f>
        <v xml:space="preserve">John </v>
      </c>
      <c r="C4" s="7">
        <v>9860</v>
      </c>
      <c r="D4" s="6">
        <v>1</v>
      </c>
      <c r="E4" s="8"/>
    </row>
    <row r="5" spans="1:7" ht="13.9" customHeight="1" x14ac:dyDescent="0.2">
      <c r="A5" s="5"/>
      <c r="B5" s="99" t="str">
        <f>'Competitie 2022'!$A$83</f>
        <v>Herman</v>
      </c>
      <c r="C5" s="7"/>
      <c r="D5" s="6">
        <v>8</v>
      </c>
      <c r="E5" s="62" t="s">
        <v>36</v>
      </c>
      <c r="G5" s="4" t="s">
        <v>25</v>
      </c>
    </row>
    <row r="6" spans="1:7" ht="13.9" customHeight="1" x14ac:dyDescent="0.2">
      <c r="A6" s="5"/>
      <c r="B6" s="99" t="str">
        <f>'Competitie 2022'!$A$89</f>
        <v xml:space="preserve">Richard </v>
      </c>
      <c r="C6" s="7"/>
      <c r="D6" s="6">
        <v>8</v>
      </c>
      <c r="E6" s="62" t="s">
        <v>36</v>
      </c>
    </row>
    <row r="7" spans="1:7" ht="13.9" customHeight="1" x14ac:dyDescent="0.2">
      <c r="A7" s="5">
        <v>1</v>
      </c>
      <c r="B7" s="96" t="str">
        <f>'Competitie 2022'!$A$95</f>
        <v>Willy H</v>
      </c>
      <c r="C7" s="7">
        <v>6760</v>
      </c>
      <c r="D7" s="6">
        <v>2</v>
      </c>
      <c r="E7" s="8"/>
    </row>
    <row r="8" spans="1:7" ht="13.9" customHeight="1" thickBot="1" x14ac:dyDescent="0.25">
      <c r="A8" s="9"/>
      <c r="B8" s="138" t="str">
        <f>'Competitie 2022'!$A$99</f>
        <v>Marinus</v>
      </c>
      <c r="C8" s="10"/>
      <c r="D8" s="11">
        <v>8</v>
      </c>
      <c r="E8" s="62" t="s">
        <v>36</v>
      </c>
    </row>
    <row r="9" spans="1:7" ht="13.9" customHeight="1" x14ac:dyDescent="0.2">
      <c r="A9" s="15"/>
      <c r="B9" s="15" t="s">
        <v>20</v>
      </c>
      <c r="C9" s="26">
        <f>SUM(C2:C8)</f>
        <v>18680</v>
      </c>
      <c r="D9" s="13"/>
    </row>
    <row r="10" spans="1:7" ht="13.9" customHeight="1" thickBot="1" x14ac:dyDescent="0.25">
      <c r="A10" s="13"/>
      <c r="B10" s="13"/>
      <c r="C10" s="13"/>
      <c r="D10" s="13"/>
    </row>
    <row r="11" spans="1:7" ht="13.9" customHeight="1" x14ac:dyDescent="0.2">
      <c r="A11" s="1" t="s">
        <v>91</v>
      </c>
      <c r="B11" s="2" t="s">
        <v>21</v>
      </c>
      <c r="C11" s="2" t="s">
        <v>18</v>
      </c>
      <c r="D11" s="2" t="s">
        <v>13</v>
      </c>
      <c r="E11" s="3" t="s">
        <v>19</v>
      </c>
    </row>
    <row r="12" spans="1:7" ht="13.9" customHeight="1" x14ac:dyDescent="0.2">
      <c r="A12" s="5"/>
      <c r="B12" s="99" t="str">
        <f>'Competitie 2022'!$A$61</f>
        <v xml:space="preserve">Frieda </v>
      </c>
      <c r="C12" s="7"/>
      <c r="D12" s="22">
        <v>8</v>
      </c>
      <c r="E12" s="62" t="s">
        <v>36</v>
      </c>
    </row>
    <row r="13" spans="1:7" ht="13.9" customHeight="1" x14ac:dyDescent="0.2">
      <c r="A13" s="5">
        <v>14</v>
      </c>
      <c r="B13" s="96" t="str">
        <f>'Competitie 2022'!$A$67</f>
        <v>Vincent</v>
      </c>
      <c r="C13" s="7">
        <v>4540</v>
      </c>
      <c r="D13" s="6">
        <v>2</v>
      </c>
      <c r="E13" s="8"/>
    </row>
    <row r="14" spans="1:7" ht="13.9" customHeight="1" x14ac:dyDescent="0.2">
      <c r="A14" s="5"/>
      <c r="B14" s="99" t="str">
        <f>'Competitie 2022'!$A$71</f>
        <v xml:space="preserve">Xander </v>
      </c>
      <c r="C14" s="7"/>
      <c r="D14" s="6">
        <v>8</v>
      </c>
      <c r="E14" s="62" t="s">
        <v>36</v>
      </c>
    </row>
    <row r="15" spans="1:7" ht="13.9" customHeight="1" x14ac:dyDescent="0.2">
      <c r="A15" s="5">
        <v>11</v>
      </c>
      <c r="B15" s="96" t="str">
        <f>'Competitie 2022'!$A$81</f>
        <v xml:space="preserve">Marcel </v>
      </c>
      <c r="C15" s="7">
        <v>20</v>
      </c>
      <c r="D15" s="22">
        <v>5</v>
      </c>
      <c r="E15" s="8"/>
    </row>
    <row r="16" spans="1:7" ht="13.9" customHeight="1" x14ac:dyDescent="0.2">
      <c r="A16" s="5">
        <v>12</v>
      </c>
      <c r="B16" s="96" t="str">
        <f>'Competitie 2022'!$A$85</f>
        <v xml:space="preserve">Henk </v>
      </c>
      <c r="C16" s="7">
        <v>40</v>
      </c>
      <c r="D16" s="6">
        <v>4</v>
      </c>
      <c r="E16" s="8"/>
    </row>
    <row r="17" spans="1:5" ht="13.9" customHeight="1" x14ac:dyDescent="0.2">
      <c r="A17" s="5">
        <v>13</v>
      </c>
      <c r="B17" s="96" t="str">
        <f>'Competitie 2022'!$A$87</f>
        <v>Koos</v>
      </c>
      <c r="C17" s="7">
        <v>8040</v>
      </c>
      <c r="D17" s="6">
        <v>1</v>
      </c>
      <c r="E17" s="8"/>
    </row>
    <row r="18" spans="1:5" ht="13.9" customHeight="1" thickBot="1" x14ac:dyDescent="0.25">
      <c r="A18" s="9">
        <v>10</v>
      </c>
      <c r="B18" s="98" t="str">
        <f>'Competitie 2022'!$A$97</f>
        <v xml:space="preserve">Martin </v>
      </c>
      <c r="C18" s="10">
        <v>740</v>
      </c>
      <c r="D18" s="11">
        <v>3</v>
      </c>
      <c r="E18" s="12"/>
    </row>
    <row r="19" spans="1:5" ht="13.9" customHeight="1" x14ac:dyDescent="0.2">
      <c r="A19" s="15"/>
      <c r="B19" s="15" t="s">
        <v>22</v>
      </c>
      <c r="C19" s="26">
        <f>SUM(C12:C18)</f>
        <v>13380</v>
      </c>
      <c r="D19" s="13"/>
    </row>
    <row r="20" spans="1:5" ht="13.9" customHeight="1" thickBot="1" x14ac:dyDescent="0.25">
      <c r="A20" s="13"/>
      <c r="B20" s="13"/>
      <c r="C20" s="13"/>
      <c r="D20" s="13"/>
    </row>
    <row r="21" spans="1:5" ht="13.9" customHeight="1" x14ac:dyDescent="0.2">
      <c r="A21" s="1" t="s">
        <v>91</v>
      </c>
      <c r="B21" s="2" t="s">
        <v>23</v>
      </c>
      <c r="C21" s="2" t="s">
        <v>18</v>
      </c>
      <c r="D21" s="2" t="s">
        <v>13</v>
      </c>
      <c r="E21" s="3" t="s">
        <v>19</v>
      </c>
    </row>
    <row r="22" spans="1:5" ht="13.9" customHeight="1" x14ac:dyDescent="0.2">
      <c r="A22" s="5">
        <v>20</v>
      </c>
      <c r="B22" s="96" t="str">
        <f>'Competitie 2022'!$A$63</f>
        <v>Jos</v>
      </c>
      <c r="C22" s="7">
        <v>60</v>
      </c>
      <c r="D22" s="22">
        <v>6</v>
      </c>
      <c r="E22" s="8"/>
    </row>
    <row r="23" spans="1:5" ht="13.9" customHeight="1" x14ac:dyDescent="0.2">
      <c r="A23" s="5">
        <v>21</v>
      </c>
      <c r="B23" s="96" t="str">
        <f>'Competitie 2022'!$A$69</f>
        <v xml:space="preserve">Lieke </v>
      </c>
      <c r="C23" s="7">
        <v>3800</v>
      </c>
      <c r="D23" s="6">
        <v>3</v>
      </c>
      <c r="E23" s="8"/>
    </row>
    <row r="24" spans="1:5" ht="13.9" customHeight="1" x14ac:dyDescent="0.2">
      <c r="A24" s="5">
        <v>15</v>
      </c>
      <c r="B24" s="96" t="str">
        <f>'Competitie 2022'!$A$75</f>
        <v>Willie W</v>
      </c>
      <c r="C24" s="7">
        <v>9880</v>
      </c>
      <c r="D24" s="6">
        <v>1</v>
      </c>
      <c r="E24" s="8"/>
    </row>
    <row r="25" spans="1:5" ht="13.9" customHeight="1" x14ac:dyDescent="0.2">
      <c r="A25" s="5"/>
      <c r="B25" s="99" t="str">
        <f>'Competitie 2022'!$A$79</f>
        <v>Geovani</v>
      </c>
      <c r="C25" s="7"/>
      <c r="D25" s="22">
        <v>8</v>
      </c>
      <c r="E25" s="62" t="s">
        <v>36</v>
      </c>
    </row>
    <row r="26" spans="1:5" ht="13.9" customHeight="1" x14ac:dyDescent="0.2">
      <c r="A26" s="5">
        <v>17</v>
      </c>
      <c r="B26" s="96" t="str">
        <f>'Competitie 2022'!$A$91</f>
        <v xml:space="preserve">Bas </v>
      </c>
      <c r="C26" s="7">
        <v>7320</v>
      </c>
      <c r="D26" s="6">
        <v>2</v>
      </c>
      <c r="E26" s="8"/>
    </row>
    <row r="27" spans="1:5" ht="13.9" customHeight="1" x14ac:dyDescent="0.2">
      <c r="A27" s="5">
        <v>19</v>
      </c>
      <c r="B27" s="96" t="str">
        <f>'Competitie 2022'!$A$93</f>
        <v>Kees</v>
      </c>
      <c r="C27" s="7">
        <v>3080</v>
      </c>
      <c r="D27" s="6">
        <v>4</v>
      </c>
      <c r="E27" s="8"/>
    </row>
    <row r="28" spans="1:5" ht="13.9" customHeight="1" thickBot="1" x14ac:dyDescent="0.25">
      <c r="A28" s="16">
        <v>16</v>
      </c>
      <c r="B28" s="123" t="str">
        <f>'Competitie 2022'!$A$101</f>
        <v xml:space="preserve">Joop </v>
      </c>
      <c r="C28" s="17">
        <v>120</v>
      </c>
      <c r="D28" s="11">
        <v>5</v>
      </c>
      <c r="E28" s="12"/>
    </row>
    <row r="29" spans="1:5" ht="13.9" customHeight="1" thickBot="1" x14ac:dyDescent="0.25">
      <c r="A29" s="27"/>
      <c r="B29" s="27" t="s">
        <v>24</v>
      </c>
      <c r="C29" s="28">
        <f>SUM(C22:C28)</f>
        <v>24260</v>
      </c>
      <c r="D29" s="19" t="s">
        <v>12</v>
      </c>
      <c r="E29" s="20">
        <f>SUM(C9+C19+C29)</f>
        <v>56320</v>
      </c>
    </row>
  </sheetData>
  <pageMargins left="0.7" right="0.7" top="0.75" bottom="0.75" header="0.3" footer="0.3"/>
  <pageSetup paperSize="9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9"/>
  <sheetViews>
    <sheetView showRowColHeaders="0" zoomScale="115" zoomScaleNormal="115" workbookViewId="0">
      <selection activeCell="B8" sqref="B8"/>
    </sheetView>
  </sheetViews>
  <sheetFormatPr defaultColWidth="8.85546875" defaultRowHeight="13.9" customHeight="1" x14ac:dyDescent="0.2"/>
  <cols>
    <col min="1" max="1" width="10.7109375" style="21" customWidth="1"/>
    <col min="2" max="2" width="37.140625" style="21" customWidth="1"/>
    <col min="3" max="3" width="15.28515625" style="21" customWidth="1"/>
    <col min="4" max="4" width="10" style="21" customWidth="1"/>
    <col min="5" max="5" width="26.7109375" style="14" customWidth="1"/>
    <col min="6" max="6" width="8.85546875" style="4" hidden="1" customWidth="1"/>
    <col min="7" max="16384" width="8.85546875" style="4"/>
  </cols>
  <sheetData>
    <row r="1" spans="1:7" ht="13.9" customHeight="1" x14ac:dyDescent="0.2">
      <c r="A1" s="1" t="s">
        <v>91</v>
      </c>
      <c r="B1" s="2" t="s">
        <v>17</v>
      </c>
      <c r="C1" s="2" t="s">
        <v>18</v>
      </c>
      <c r="D1" s="2" t="s">
        <v>13</v>
      </c>
      <c r="E1" s="3" t="s">
        <v>19</v>
      </c>
    </row>
    <row r="2" spans="1:7" ht="13.9" customHeight="1" x14ac:dyDescent="0.2">
      <c r="A2" s="5"/>
      <c r="B2" s="99" t="str">
        <f>'Competitie 2022'!$A$61</f>
        <v xml:space="preserve">Frieda </v>
      </c>
      <c r="C2" s="7"/>
      <c r="D2" s="6">
        <v>8</v>
      </c>
      <c r="E2" s="62" t="s">
        <v>36</v>
      </c>
    </row>
    <row r="3" spans="1:7" ht="13.9" customHeight="1" x14ac:dyDescent="0.2">
      <c r="A3" s="5">
        <v>5</v>
      </c>
      <c r="B3" s="96" t="str">
        <f>'Competitie 2022'!$A$63</f>
        <v>Jos</v>
      </c>
      <c r="C3" s="7">
        <v>760</v>
      </c>
      <c r="D3" s="6">
        <v>3</v>
      </c>
      <c r="E3" s="8"/>
    </row>
    <row r="4" spans="1:7" ht="13.9" customHeight="1" x14ac:dyDescent="0.2">
      <c r="A4" s="5">
        <v>7</v>
      </c>
      <c r="B4" s="96" t="str">
        <f>'Competitie 2022'!$A$67</f>
        <v>Vincent</v>
      </c>
      <c r="C4" s="7">
        <v>1118</v>
      </c>
      <c r="D4" s="6">
        <v>2</v>
      </c>
      <c r="E4" s="8"/>
    </row>
    <row r="5" spans="1:7" ht="13.9" customHeight="1" x14ac:dyDescent="0.2">
      <c r="A5" s="5"/>
      <c r="B5" s="99" t="str">
        <f>'Competitie 2022'!$A$69</f>
        <v xml:space="preserve">Lieke </v>
      </c>
      <c r="C5" s="7"/>
      <c r="D5" s="6">
        <v>8</v>
      </c>
      <c r="E5" s="62" t="s">
        <v>36</v>
      </c>
      <c r="G5" s="4" t="s">
        <v>25</v>
      </c>
    </row>
    <row r="6" spans="1:7" ht="13.9" customHeight="1" x14ac:dyDescent="0.2">
      <c r="A6" s="5">
        <v>3</v>
      </c>
      <c r="B6" s="96" t="str">
        <f>'Competitie 2022'!$A$75</f>
        <v>Willie W</v>
      </c>
      <c r="C6" s="7">
        <v>8000</v>
      </c>
      <c r="D6" s="6">
        <v>1</v>
      </c>
      <c r="E6" s="8"/>
    </row>
    <row r="7" spans="1:7" ht="13.9" customHeight="1" x14ac:dyDescent="0.2">
      <c r="A7" s="5">
        <v>1</v>
      </c>
      <c r="B7" s="96" t="str">
        <f>'Competitie 2022'!$A$79</f>
        <v>Geovani</v>
      </c>
      <c r="C7" s="7"/>
      <c r="D7" s="6">
        <v>7</v>
      </c>
      <c r="E7" s="8"/>
    </row>
    <row r="8" spans="1:7" ht="13.9" customHeight="1" thickBot="1" x14ac:dyDescent="0.25">
      <c r="A8" s="9"/>
      <c r="B8" s="138" t="str">
        <f>'Competitie 2022'!$A$101</f>
        <v xml:space="preserve">Joop </v>
      </c>
      <c r="C8" s="10"/>
      <c r="D8" s="11">
        <v>8</v>
      </c>
      <c r="E8" s="62" t="s">
        <v>36</v>
      </c>
      <c r="F8" s="62" t="s">
        <v>36</v>
      </c>
    </row>
    <row r="9" spans="1:7" ht="13.9" customHeight="1" x14ac:dyDescent="0.2">
      <c r="A9" s="15"/>
      <c r="B9" s="15" t="s">
        <v>20</v>
      </c>
      <c r="C9" s="26">
        <f>SUM(C2:C8)</f>
        <v>9878</v>
      </c>
      <c r="D9" s="13"/>
    </row>
    <row r="10" spans="1:7" ht="13.9" customHeight="1" thickBot="1" x14ac:dyDescent="0.25">
      <c r="A10" s="13"/>
      <c r="B10" s="13"/>
      <c r="C10" s="13"/>
      <c r="D10" s="13"/>
    </row>
    <row r="11" spans="1:7" ht="13.9" customHeight="1" x14ac:dyDescent="0.2">
      <c r="A11" s="1" t="s">
        <v>91</v>
      </c>
      <c r="B11" s="2" t="s">
        <v>21</v>
      </c>
      <c r="C11" s="2" t="s">
        <v>18</v>
      </c>
      <c r="D11" s="2" t="s">
        <v>13</v>
      </c>
      <c r="E11" s="3" t="s">
        <v>19</v>
      </c>
    </row>
    <row r="12" spans="1:7" ht="13.9" customHeight="1" x14ac:dyDescent="0.2">
      <c r="A12" s="5"/>
      <c r="B12" s="99" t="str">
        <f>'Competitie 2022'!$A$65</f>
        <v>Tonnie</v>
      </c>
      <c r="C12" s="7"/>
      <c r="D12" s="22">
        <v>8</v>
      </c>
      <c r="E12" s="62" t="s">
        <v>36</v>
      </c>
    </row>
    <row r="13" spans="1:7" ht="13.9" customHeight="1" x14ac:dyDescent="0.2">
      <c r="A13" s="5">
        <v>11</v>
      </c>
      <c r="B13" s="96" t="str">
        <f>'Competitie 2022'!$A$73</f>
        <v>Hein</v>
      </c>
      <c r="C13" s="7">
        <v>8120</v>
      </c>
      <c r="D13" s="6">
        <v>2</v>
      </c>
      <c r="E13" s="8"/>
    </row>
    <row r="14" spans="1:7" ht="13.9" customHeight="1" x14ac:dyDescent="0.2">
      <c r="A14" s="5">
        <v>8</v>
      </c>
      <c r="B14" s="96" t="str">
        <f>'Competitie 2022'!$A$77</f>
        <v xml:space="preserve">John </v>
      </c>
      <c r="C14" s="7">
        <v>10</v>
      </c>
      <c r="D14" s="6">
        <v>4</v>
      </c>
      <c r="E14" s="8"/>
    </row>
    <row r="15" spans="1:7" ht="13.9" customHeight="1" x14ac:dyDescent="0.2">
      <c r="A15" s="5"/>
      <c r="B15" s="99" t="str">
        <f>'Competitie 2022'!$A$91</f>
        <v xml:space="preserve">Bas </v>
      </c>
      <c r="C15" s="7"/>
      <c r="D15" s="22">
        <v>8</v>
      </c>
      <c r="E15" s="62" t="s">
        <v>36</v>
      </c>
    </row>
    <row r="16" spans="1:7" ht="13.9" customHeight="1" x14ac:dyDescent="0.2">
      <c r="A16" s="5"/>
      <c r="B16" s="99" t="str">
        <f>'Competitie 2022'!$A$93</f>
        <v>Kees</v>
      </c>
      <c r="C16" s="7"/>
      <c r="D16" s="6">
        <v>8</v>
      </c>
      <c r="E16" s="62" t="s">
        <v>36</v>
      </c>
    </row>
    <row r="17" spans="1:5" ht="13.9" customHeight="1" x14ac:dyDescent="0.2">
      <c r="A17" s="5">
        <v>10</v>
      </c>
      <c r="B17" s="96" t="str">
        <f>'Competitie 2022'!$A$95</f>
        <v>Willy H</v>
      </c>
      <c r="C17" s="7">
        <v>9280</v>
      </c>
      <c r="D17" s="6">
        <v>1</v>
      </c>
      <c r="E17" s="8"/>
    </row>
    <row r="18" spans="1:5" ht="13.9" customHeight="1" thickBot="1" x14ac:dyDescent="0.25">
      <c r="A18" s="9">
        <v>9</v>
      </c>
      <c r="B18" s="98" t="str">
        <f>'Competitie 2022'!$A$99</f>
        <v>Marinus</v>
      </c>
      <c r="C18" s="10">
        <v>4340</v>
      </c>
      <c r="D18" s="11">
        <v>3</v>
      </c>
      <c r="E18" s="12"/>
    </row>
    <row r="19" spans="1:5" ht="13.9" customHeight="1" x14ac:dyDescent="0.2">
      <c r="A19" s="15"/>
      <c r="B19" s="15" t="s">
        <v>22</v>
      </c>
      <c r="C19" s="26">
        <f>SUM(C12:C18)</f>
        <v>21750</v>
      </c>
      <c r="D19" s="13"/>
    </row>
    <row r="20" spans="1:5" ht="13.9" customHeight="1" thickBot="1" x14ac:dyDescent="0.25">
      <c r="A20" s="13"/>
      <c r="B20" s="13"/>
      <c r="C20" s="13"/>
      <c r="D20" s="13"/>
    </row>
    <row r="21" spans="1:5" ht="13.9" customHeight="1" x14ac:dyDescent="0.2">
      <c r="A21" s="1" t="s">
        <v>91</v>
      </c>
      <c r="B21" s="2" t="s">
        <v>23</v>
      </c>
      <c r="C21" s="2" t="s">
        <v>18</v>
      </c>
      <c r="D21" s="2" t="s">
        <v>13</v>
      </c>
      <c r="E21" s="3" t="s">
        <v>19</v>
      </c>
    </row>
    <row r="22" spans="1:5" ht="13.9" customHeight="1" x14ac:dyDescent="0.2">
      <c r="A22" s="5">
        <v>18</v>
      </c>
      <c r="B22" s="96" t="str">
        <f>'Competitie 2022'!$A$71</f>
        <v xml:space="preserve">Xander </v>
      </c>
      <c r="C22" s="7">
        <v>8460</v>
      </c>
      <c r="D22" s="22">
        <v>3</v>
      </c>
      <c r="E22" s="8"/>
    </row>
    <row r="23" spans="1:5" ht="13.9" customHeight="1" x14ac:dyDescent="0.2">
      <c r="A23" s="5"/>
      <c r="B23" s="99" t="str">
        <f>'Competitie 2022'!$A$81</f>
        <v xml:space="preserve">Marcel </v>
      </c>
      <c r="C23" s="7"/>
      <c r="D23" s="6">
        <v>8</v>
      </c>
      <c r="E23" s="62" t="s">
        <v>36</v>
      </c>
    </row>
    <row r="24" spans="1:5" ht="13.9" customHeight="1" x14ac:dyDescent="0.2">
      <c r="A24" s="5">
        <v>19</v>
      </c>
      <c r="B24" s="96" t="str">
        <f>'Competitie 2022'!$A$83</f>
        <v>Herman</v>
      </c>
      <c r="C24" s="7">
        <v>13580</v>
      </c>
      <c r="D24" s="6">
        <v>2</v>
      </c>
      <c r="E24" s="8"/>
    </row>
    <row r="25" spans="1:5" ht="13.9" customHeight="1" x14ac:dyDescent="0.2">
      <c r="A25" s="5">
        <v>21</v>
      </c>
      <c r="B25" s="96" t="str">
        <f>'Competitie 2022'!$A$85</f>
        <v xml:space="preserve">Henk </v>
      </c>
      <c r="C25" s="7">
        <v>1420</v>
      </c>
      <c r="D25" s="22">
        <v>5</v>
      </c>
      <c r="E25" s="8"/>
    </row>
    <row r="26" spans="1:5" ht="13.9" customHeight="1" x14ac:dyDescent="0.2">
      <c r="A26" s="5">
        <v>15</v>
      </c>
      <c r="B26" s="96" t="str">
        <f>'Competitie 2022'!$A$87</f>
        <v>Koos</v>
      </c>
      <c r="C26" s="7">
        <v>1740</v>
      </c>
      <c r="D26" s="6">
        <v>4</v>
      </c>
      <c r="E26" s="8"/>
    </row>
    <row r="27" spans="1:5" ht="13.9" customHeight="1" x14ac:dyDescent="0.2">
      <c r="A27" s="5">
        <v>17</v>
      </c>
      <c r="B27" s="96" t="str">
        <f>'Competitie 2022'!$A$89</f>
        <v xml:space="preserve">Richard </v>
      </c>
      <c r="C27" s="7">
        <v>17160</v>
      </c>
      <c r="D27" s="6">
        <v>1</v>
      </c>
      <c r="E27" s="8"/>
    </row>
    <row r="28" spans="1:5" ht="13.9" customHeight="1" thickBot="1" x14ac:dyDescent="0.25">
      <c r="A28" s="16">
        <v>20</v>
      </c>
      <c r="B28" s="123" t="str">
        <f>'Competitie 2022'!$A$97</f>
        <v xml:space="preserve">Martin </v>
      </c>
      <c r="C28" s="17">
        <v>1080</v>
      </c>
      <c r="D28" s="11">
        <v>6</v>
      </c>
      <c r="E28" s="12"/>
    </row>
    <row r="29" spans="1:5" ht="13.9" customHeight="1" thickBot="1" x14ac:dyDescent="0.25">
      <c r="A29" s="27"/>
      <c r="B29" s="27" t="s">
        <v>24</v>
      </c>
      <c r="C29" s="28">
        <f>SUM(C22:C28)</f>
        <v>43440</v>
      </c>
      <c r="D29" s="19" t="s">
        <v>12</v>
      </c>
      <c r="E29" s="20">
        <f>SUM(C9+C19+C29)</f>
        <v>75068</v>
      </c>
    </row>
  </sheetData>
  <pageMargins left="0.7" right="0.7" top="0.75" bottom="0.75" header="0.3" footer="0.3"/>
  <pageSetup paperSize="9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9"/>
  <sheetViews>
    <sheetView showRowColHeaders="0" zoomScale="115" zoomScaleNormal="115" workbookViewId="0">
      <selection activeCell="A2" sqref="A2"/>
    </sheetView>
  </sheetViews>
  <sheetFormatPr defaultColWidth="8.85546875" defaultRowHeight="13.9" customHeight="1" x14ac:dyDescent="0.2"/>
  <cols>
    <col min="1" max="1" width="10.7109375" style="21" customWidth="1"/>
    <col min="2" max="2" width="37.140625" style="21" customWidth="1"/>
    <col min="3" max="3" width="15.28515625" style="21" customWidth="1"/>
    <col min="4" max="4" width="10" style="21" customWidth="1"/>
    <col min="5" max="5" width="26.7109375" style="14" customWidth="1"/>
    <col min="6" max="6" width="8.85546875" style="4" hidden="1" customWidth="1"/>
    <col min="7" max="16384" width="8.85546875" style="4"/>
  </cols>
  <sheetData>
    <row r="1" spans="1:7" ht="13.9" customHeight="1" x14ac:dyDescent="0.2">
      <c r="A1" s="1" t="s">
        <v>91</v>
      </c>
      <c r="B1" s="2" t="s">
        <v>17</v>
      </c>
      <c r="C1" s="2" t="s">
        <v>18</v>
      </c>
      <c r="D1" s="2" t="s">
        <v>13</v>
      </c>
      <c r="E1" s="3" t="s">
        <v>19</v>
      </c>
    </row>
    <row r="2" spans="1:7" ht="13.9" customHeight="1" x14ac:dyDescent="0.2">
      <c r="A2" s="5"/>
      <c r="B2" s="99" t="str">
        <f>'Competitie 2022'!$A$71</f>
        <v xml:space="preserve">Xander </v>
      </c>
      <c r="C2" s="7"/>
      <c r="D2" s="6">
        <v>8</v>
      </c>
      <c r="E2" s="62" t="s">
        <v>36</v>
      </c>
    </row>
    <row r="3" spans="1:7" ht="13.9" customHeight="1" x14ac:dyDescent="0.2">
      <c r="A3" s="5">
        <v>3</v>
      </c>
      <c r="B3" s="96" t="str">
        <f>'Competitie 2022'!$A$81</f>
        <v xml:space="preserve">Marcel </v>
      </c>
      <c r="C3" s="7">
        <v>100</v>
      </c>
      <c r="D3" s="6">
        <v>3</v>
      </c>
      <c r="E3" s="8"/>
    </row>
    <row r="4" spans="1:7" ht="13.9" customHeight="1" x14ac:dyDescent="0.2">
      <c r="A4" s="5">
        <v>7</v>
      </c>
      <c r="B4" s="96" t="str">
        <f>'Competitie 2022'!$A$85</f>
        <v xml:space="preserve">Henk </v>
      </c>
      <c r="C4" s="7">
        <v>60</v>
      </c>
      <c r="D4" s="6">
        <v>4</v>
      </c>
      <c r="E4" s="8"/>
    </row>
    <row r="5" spans="1:7" ht="13.9" customHeight="1" x14ac:dyDescent="0.2">
      <c r="A5" s="5">
        <v>2</v>
      </c>
      <c r="B5" s="96" t="str">
        <f>'Competitie 2022'!$A$87</f>
        <v>Koos</v>
      </c>
      <c r="C5" s="7">
        <v>60</v>
      </c>
      <c r="D5" s="6">
        <v>4</v>
      </c>
      <c r="E5" s="8"/>
      <c r="G5" s="4" t="s">
        <v>25</v>
      </c>
    </row>
    <row r="6" spans="1:7" ht="13.9" customHeight="1" x14ac:dyDescent="0.2">
      <c r="A6" s="5">
        <v>4</v>
      </c>
      <c r="B6" s="96" t="str">
        <f>'Competitie 2022'!$A$91</f>
        <v xml:space="preserve">Bas </v>
      </c>
      <c r="C6" s="7">
        <v>1960</v>
      </c>
      <c r="D6" s="6">
        <v>2</v>
      </c>
      <c r="E6" s="8"/>
    </row>
    <row r="7" spans="1:7" ht="13.9" customHeight="1" x14ac:dyDescent="0.2">
      <c r="A7" s="5">
        <v>6</v>
      </c>
      <c r="B7" s="96" t="str">
        <f>'Competitie 2022'!$A$93</f>
        <v>Kees</v>
      </c>
      <c r="C7" s="7">
        <v>2560</v>
      </c>
      <c r="D7" s="6">
        <v>1</v>
      </c>
      <c r="E7" s="8"/>
    </row>
    <row r="8" spans="1:7" ht="13.9" customHeight="1" thickBot="1" x14ac:dyDescent="0.25">
      <c r="A8" s="9"/>
      <c r="B8" s="138" t="str">
        <f>'Competitie 2022'!$A$97</f>
        <v xml:space="preserve">Martin </v>
      </c>
      <c r="C8" s="10"/>
      <c r="D8" s="11">
        <v>8</v>
      </c>
      <c r="E8" s="62" t="s">
        <v>36</v>
      </c>
    </row>
    <row r="9" spans="1:7" ht="13.9" customHeight="1" x14ac:dyDescent="0.2">
      <c r="A9" s="15"/>
      <c r="B9" s="15" t="s">
        <v>20</v>
      </c>
      <c r="C9" s="26">
        <f>SUM(C2:C8)</f>
        <v>4740</v>
      </c>
      <c r="D9" s="13"/>
    </row>
    <row r="10" spans="1:7" ht="13.9" customHeight="1" thickBot="1" x14ac:dyDescent="0.25">
      <c r="A10" s="13"/>
      <c r="B10" s="13"/>
      <c r="C10" s="13"/>
      <c r="D10" s="13"/>
    </row>
    <row r="11" spans="1:7" ht="13.9" customHeight="1" x14ac:dyDescent="0.2">
      <c r="A11" s="1" t="s">
        <v>91</v>
      </c>
      <c r="B11" s="2" t="s">
        <v>21</v>
      </c>
      <c r="C11" s="2" t="s">
        <v>18</v>
      </c>
      <c r="D11" s="2" t="s">
        <v>13</v>
      </c>
      <c r="E11" s="3" t="s">
        <v>19</v>
      </c>
    </row>
    <row r="12" spans="1:7" ht="13.9" customHeight="1" x14ac:dyDescent="0.2">
      <c r="A12" s="5">
        <v>8</v>
      </c>
      <c r="B12" s="96" t="str">
        <f>'Competitie 2022'!$A$63</f>
        <v>Jos</v>
      </c>
      <c r="C12" s="7">
        <v>60</v>
      </c>
      <c r="D12" s="22">
        <v>3</v>
      </c>
      <c r="E12" s="8"/>
    </row>
    <row r="13" spans="1:7" ht="13.9" customHeight="1" x14ac:dyDescent="0.2">
      <c r="A13" s="5">
        <v>11</v>
      </c>
      <c r="B13" s="96" t="str">
        <f>'Competitie 2022'!$A$69</f>
        <v xml:space="preserve">Lieke </v>
      </c>
      <c r="C13" s="7">
        <v>60</v>
      </c>
      <c r="D13" s="6">
        <v>3</v>
      </c>
      <c r="E13" s="8"/>
    </row>
    <row r="14" spans="1:7" ht="13.9" customHeight="1" x14ac:dyDescent="0.2">
      <c r="A14" s="5">
        <v>13</v>
      </c>
      <c r="B14" s="96" t="str">
        <f>'Competitie 2022'!$A$75</f>
        <v>Willie W</v>
      </c>
      <c r="C14" s="7">
        <v>2840</v>
      </c>
      <c r="D14" s="6">
        <v>1</v>
      </c>
      <c r="E14" s="8"/>
    </row>
    <row r="15" spans="1:7" ht="13.9" customHeight="1" x14ac:dyDescent="0.2">
      <c r="A15" s="5">
        <v>9</v>
      </c>
      <c r="B15" s="96" t="str">
        <f>'Competitie 2022'!$A$79</f>
        <v>Geovani</v>
      </c>
      <c r="C15" s="7">
        <v>0</v>
      </c>
      <c r="D15" s="22">
        <v>7</v>
      </c>
      <c r="E15" s="8"/>
    </row>
    <row r="16" spans="1:7" ht="13.9" customHeight="1" x14ac:dyDescent="0.2">
      <c r="A16" s="5">
        <v>12</v>
      </c>
      <c r="B16" s="96" t="str">
        <f>'Competitie 2022'!$A$83</f>
        <v>Herman</v>
      </c>
      <c r="C16" s="7">
        <v>140</v>
      </c>
      <c r="D16" s="6">
        <v>2</v>
      </c>
      <c r="E16" s="8"/>
    </row>
    <row r="17" spans="1:5" ht="13.9" customHeight="1" x14ac:dyDescent="0.2">
      <c r="A17" s="5">
        <v>10</v>
      </c>
      <c r="B17" s="96" t="str">
        <f>'Competitie 2022'!$A$89</f>
        <v xml:space="preserve">Richard </v>
      </c>
      <c r="C17" s="7">
        <v>60</v>
      </c>
      <c r="D17" s="6">
        <v>3</v>
      </c>
      <c r="E17" s="8"/>
    </row>
    <row r="18" spans="1:5" ht="13.9" customHeight="1" thickBot="1" x14ac:dyDescent="0.25">
      <c r="A18" s="9">
        <v>14</v>
      </c>
      <c r="B18" s="98" t="str">
        <f>'Competitie 2022'!$A$101</f>
        <v xml:space="preserve">Joop </v>
      </c>
      <c r="C18" s="10">
        <v>40</v>
      </c>
      <c r="D18" s="11">
        <v>4</v>
      </c>
      <c r="E18" s="12"/>
    </row>
    <row r="19" spans="1:5" ht="13.9" customHeight="1" x14ac:dyDescent="0.2">
      <c r="A19" s="15"/>
      <c r="B19" s="15" t="s">
        <v>22</v>
      </c>
      <c r="C19" s="26">
        <f>SUM(C12:C18)</f>
        <v>3200</v>
      </c>
      <c r="D19" s="13"/>
    </row>
    <row r="20" spans="1:5" ht="13.9" customHeight="1" thickBot="1" x14ac:dyDescent="0.25">
      <c r="A20" s="13"/>
      <c r="B20" s="13"/>
      <c r="C20" s="13"/>
      <c r="D20" s="13"/>
    </row>
    <row r="21" spans="1:5" ht="13.9" customHeight="1" x14ac:dyDescent="0.2">
      <c r="A21" s="1" t="s">
        <v>91</v>
      </c>
      <c r="B21" s="2" t="s">
        <v>23</v>
      </c>
      <c r="C21" s="2" t="s">
        <v>18</v>
      </c>
      <c r="D21" s="2" t="s">
        <v>13</v>
      </c>
      <c r="E21" s="3" t="s">
        <v>19</v>
      </c>
    </row>
    <row r="22" spans="1:5" ht="13.9" customHeight="1" x14ac:dyDescent="0.2">
      <c r="A22" s="5"/>
      <c r="B22" s="96" t="str">
        <f>'Competitie 2022'!$A$61</f>
        <v xml:space="preserve">Frieda </v>
      </c>
      <c r="C22" s="7"/>
      <c r="D22" s="22"/>
      <c r="E22" s="8"/>
    </row>
    <row r="23" spans="1:5" ht="13.9" customHeight="1" x14ac:dyDescent="0.2">
      <c r="A23" s="5"/>
      <c r="B23" s="99" t="str">
        <f>'Competitie 2022'!$A$65</f>
        <v>Tonnie</v>
      </c>
      <c r="C23" s="7"/>
      <c r="D23" s="6">
        <v>8</v>
      </c>
      <c r="E23" s="62" t="s">
        <v>36</v>
      </c>
    </row>
    <row r="24" spans="1:5" ht="13.9" customHeight="1" x14ac:dyDescent="0.2">
      <c r="A24" s="5">
        <v>15</v>
      </c>
      <c r="B24" s="96" t="str">
        <f>'Competitie 2022'!$A$67</f>
        <v>Vincent</v>
      </c>
      <c r="C24" s="7">
        <v>6000</v>
      </c>
      <c r="D24" s="6">
        <v>2</v>
      </c>
      <c r="E24" s="8"/>
    </row>
    <row r="25" spans="1:5" ht="13.9" customHeight="1" x14ac:dyDescent="0.2">
      <c r="A25" s="5">
        <v>21</v>
      </c>
      <c r="B25" s="96" t="str">
        <f>'Competitie 2022'!$A$73</f>
        <v>Hein</v>
      </c>
      <c r="C25" s="7">
        <v>50</v>
      </c>
      <c r="D25" s="22">
        <v>4</v>
      </c>
      <c r="E25" s="8"/>
    </row>
    <row r="26" spans="1:5" ht="13.9" customHeight="1" x14ac:dyDescent="0.2">
      <c r="A26" s="5">
        <v>20</v>
      </c>
      <c r="B26" s="96" t="str">
        <f>'Competitie 2022'!$A$77</f>
        <v xml:space="preserve">John </v>
      </c>
      <c r="C26" s="7">
        <v>11860</v>
      </c>
      <c r="D26" s="6">
        <v>1</v>
      </c>
      <c r="E26" s="8"/>
    </row>
    <row r="27" spans="1:5" ht="13.9" customHeight="1" x14ac:dyDescent="0.2">
      <c r="A27" s="5">
        <v>17</v>
      </c>
      <c r="B27" s="96" t="str">
        <f>'Competitie 2022'!$A$95</f>
        <v>Willy H</v>
      </c>
      <c r="C27" s="7">
        <v>3300</v>
      </c>
      <c r="D27" s="6">
        <v>3</v>
      </c>
      <c r="E27" s="8"/>
    </row>
    <row r="28" spans="1:5" ht="13.9" customHeight="1" thickBot="1" x14ac:dyDescent="0.25">
      <c r="A28" s="16"/>
      <c r="B28" s="140" t="str">
        <f>'Competitie 2022'!$A$99</f>
        <v>Marinus</v>
      </c>
      <c r="C28" s="17"/>
      <c r="D28" s="11">
        <v>8</v>
      </c>
      <c r="E28" s="62" t="s">
        <v>36</v>
      </c>
    </row>
    <row r="29" spans="1:5" ht="13.9" customHeight="1" thickBot="1" x14ac:dyDescent="0.25">
      <c r="A29" s="27"/>
      <c r="B29" s="27" t="s">
        <v>24</v>
      </c>
      <c r="C29" s="28">
        <f>SUM(C22:C28)</f>
        <v>21210</v>
      </c>
      <c r="D29" s="19" t="s">
        <v>12</v>
      </c>
      <c r="E29" s="20">
        <f>SUM(C9+C19+C29)</f>
        <v>29150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showRowColHeaders="0" zoomScale="115" zoomScaleNormal="115" workbookViewId="0">
      <selection activeCell="B16" sqref="B16"/>
    </sheetView>
  </sheetViews>
  <sheetFormatPr defaultColWidth="8.85546875" defaultRowHeight="13.9" customHeight="1" x14ac:dyDescent="0.2"/>
  <cols>
    <col min="1" max="1" width="10.7109375" style="21" customWidth="1"/>
    <col min="2" max="2" width="37.140625" style="21" customWidth="1"/>
    <col min="3" max="3" width="15.28515625" style="21" customWidth="1"/>
    <col min="4" max="4" width="10" style="21" customWidth="1"/>
    <col min="5" max="5" width="26.7109375" style="21" customWidth="1"/>
    <col min="6" max="6" width="8.85546875" style="24" hidden="1" customWidth="1"/>
    <col min="7" max="16384" width="8.85546875" style="24"/>
  </cols>
  <sheetData>
    <row r="1" spans="1:7" ht="13.9" customHeight="1" x14ac:dyDescent="0.2">
      <c r="A1" s="1" t="s">
        <v>91</v>
      </c>
      <c r="B1" s="2" t="s">
        <v>17</v>
      </c>
      <c r="C1" s="2" t="s">
        <v>18</v>
      </c>
      <c r="D1" s="2" t="s">
        <v>13</v>
      </c>
      <c r="E1" s="3" t="s">
        <v>19</v>
      </c>
    </row>
    <row r="2" spans="1:7" ht="13.9" customHeight="1" x14ac:dyDescent="0.25">
      <c r="A2" s="5"/>
      <c r="B2" s="95" t="str">
        <f>'Competitie 2022'!$A$61</f>
        <v xml:space="preserve">Frieda </v>
      </c>
      <c r="C2" s="50"/>
      <c r="D2" s="6">
        <v>8</v>
      </c>
      <c r="E2" s="62" t="s">
        <v>36</v>
      </c>
    </row>
    <row r="3" spans="1:7" ht="13.9" customHeight="1" x14ac:dyDescent="0.2">
      <c r="A3" s="5">
        <v>1</v>
      </c>
      <c r="B3" s="96" t="str">
        <f>'Competitie 2022'!$A$67</f>
        <v>Vincent</v>
      </c>
      <c r="C3" s="51">
        <f>'Competitie 2022'!$B23</f>
        <v>0</v>
      </c>
      <c r="D3" s="6">
        <v>7</v>
      </c>
      <c r="E3" s="23"/>
    </row>
    <row r="4" spans="1:7" ht="13.9" customHeight="1" x14ac:dyDescent="0.25">
      <c r="A4" s="5">
        <v>5</v>
      </c>
      <c r="B4" s="97" t="str">
        <f>'Competitie 2022'!$A$75</f>
        <v>Willie W</v>
      </c>
      <c r="C4" s="52">
        <v>3400</v>
      </c>
      <c r="D4" s="6">
        <v>1</v>
      </c>
      <c r="E4" s="23"/>
    </row>
    <row r="5" spans="1:7" ht="13.9" customHeight="1" x14ac:dyDescent="0.2">
      <c r="A5" s="5">
        <v>3</v>
      </c>
      <c r="B5" s="96" t="str">
        <f>'Competitie 2022'!$A$83</f>
        <v>Herman</v>
      </c>
      <c r="C5" s="51">
        <v>20</v>
      </c>
      <c r="D5" s="6">
        <v>4</v>
      </c>
      <c r="E5" s="23"/>
      <c r="G5" s="24" t="s">
        <v>25</v>
      </c>
    </row>
    <row r="6" spans="1:7" ht="13.9" customHeight="1" x14ac:dyDescent="0.2">
      <c r="A6" s="5">
        <v>4</v>
      </c>
      <c r="B6" s="96" t="str">
        <f>'Competitie 2022'!$A$87</f>
        <v>Koos</v>
      </c>
      <c r="C6" s="51">
        <v>0</v>
      </c>
      <c r="D6" s="6">
        <v>7</v>
      </c>
      <c r="E6" s="23"/>
    </row>
    <row r="7" spans="1:7" ht="13.9" customHeight="1" x14ac:dyDescent="0.2">
      <c r="A7" s="5">
        <v>2</v>
      </c>
      <c r="B7" s="96" t="str">
        <f>'Competitie 2022'!$A$95</f>
        <v>Willy H</v>
      </c>
      <c r="C7" s="51">
        <v>1140</v>
      </c>
      <c r="D7" s="6">
        <v>2</v>
      </c>
      <c r="E7" s="23"/>
    </row>
    <row r="8" spans="1:7" ht="13.9" customHeight="1" thickBot="1" x14ac:dyDescent="0.25">
      <c r="A8" s="9">
        <v>6</v>
      </c>
      <c r="B8" s="74" t="str">
        <f>'Competitie 2022'!$A$97</f>
        <v xml:space="preserve">Martin </v>
      </c>
      <c r="C8" s="53">
        <v>120</v>
      </c>
      <c r="D8" s="11">
        <v>3</v>
      </c>
      <c r="E8" s="75"/>
    </row>
    <row r="9" spans="1:7" ht="13.9" customHeight="1" x14ac:dyDescent="0.2">
      <c r="A9" s="6"/>
      <c r="B9" s="15" t="s">
        <v>20</v>
      </c>
      <c r="C9" s="26">
        <f>SUM(C2:C8)</f>
        <v>4680</v>
      </c>
      <c r="D9" s="13"/>
    </row>
    <row r="10" spans="1:7" ht="13.9" customHeight="1" thickBot="1" x14ac:dyDescent="0.25">
      <c r="A10" s="13"/>
      <c r="B10" s="13"/>
      <c r="C10" s="13"/>
      <c r="D10" s="13"/>
    </row>
    <row r="11" spans="1:7" ht="13.9" customHeight="1" x14ac:dyDescent="0.2">
      <c r="A11" s="1" t="s">
        <v>91</v>
      </c>
      <c r="B11" s="2" t="s">
        <v>21</v>
      </c>
      <c r="C11" s="2" t="s">
        <v>18</v>
      </c>
      <c r="D11" s="2" t="s">
        <v>13</v>
      </c>
      <c r="E11" s="3" t="s">
        <v>19</v>
      </c>
    </row>
    <row r="12" spans="1:7" ht="13.9" customHeight="1" x14ac:dyDescent="0.2">
      <c r="A12" s="5">
        <v>13</v>
      </c>
      <c r="B12" s="96" t="str">
        <f>'Competitie 2022'!$A$63</f>
        <v>Jos</v>
      </c>
      <c r="C12" s="54">
        <v>40</v>
      </c>
      <c r="D12" s="56">
        <v>4</v>
      </c>
      <c r="E12" s="23"/>
    </row>
    <row r="13" spans="1:7" ht="13.9" customHeight="1" x14ac:dyDescent="0.2">
      <c r="A13" s="5">
        <v>8</v>
      </c>
      <c r="B13" s="96" t="str">
        <f>'Competitie 2022'!$A$69</f>
        <v xml:space="preserve">Lieke </v>
      </c>
      <c r="C13" s="54">
        <v>0</v>
      </c>
      <c r="D13" s="56">
        <v>7</v>
      </c>
      <c r="E13" s="23"/>
    </row>
    <row r="14" spans="1:7" ht="13.9" customHeight="1" x14ac:dyDescent="0.2">
      <c r="A14" s="5">
        <v>12</v>
      </c>
      <c r="B14" s="74" t="str">
        <f>'Competitie 2022'!$A$77</f>
        <v xml:space="preserve">John </v>
      </c>
      <c r="C14" s="54">
        <v>2380</v>
      </c>
      <c r="D14" s="56">
        <v>3</v>
      </c>
      <c r="E14" s="29"/>
    </row>
    <row r="15" spans="1:7" ht="13.9" customHeight="1" x14ac:dyDescent="0.2">
      <c r="A15" s="5">
        <v>11</v>
      </c>
      <c r="B15" s="96" t="str">
        <f>'Competitie 2022'!$A$85</f>
        <v xml:space="preserve">Henk </v>
      </c>
      <c r="C15" s="54">
        <v>2460</v>
      </c>
      <c r="D15" s="56">
        <v>2</v>
      </c>
      <c r="E15" s="23"/>
    </row>
    <row r="16" spans="1:7" ht="13.9" customHeight="1" x14ac:dyDescent="0.2">
      <c r="A16" s="5">
        <v>9</v>
      </c>
      <c r="B16" s="96" t="str">
        <f>'Competitie 2022'!$A$91</f>
        <v xml:space="preserve">Bas </v>
      </c>
      <c r="C16" s="54">
        <v>6100</v>
      </c>
      <c r="D16" s="56">
        <v>1</v>
      </c>
      <c r="E16" s="23"/>
    </row>
    <row r="17" spans="1:5" ht="13.9" customHeight="1" x14ac:dyDescent="0.2">
      <c r="A17" s="5">
        <v>14</v>
      </c>
      <c r="B17" s="96" t="str">
        <f>'Competitie 2022'!$A$93</f>
        <v>Kees</v>
      </c>
      <c r="C17" s="54">
        <v>10</v>
      </c>
      <c r="D17" s="56">
        <v>5</v>
      </c>
      <c r="E17" s="23"/>
    </row>
    <row r="18" spans="1:5" ht="13.9" customHeight="1" thickBot="1" x14ac:dyDescent="0.25">
      <c r="A18" s="9"/>
      <c r="B18" s="138" t="str">
        <f>'Competitie 2022'!$A$99</f>
        <v>Marinus</v>
      </c>
      <c r="C18" s="55"/>
      <c r="D18" s="57">
        <v>8</v>
      </c>
      <c r="E18" s="62" t="s">
        <v>36</v>
      </c>
    </row>
    <row r="19" spans="1:5" ht="13.9" customHeight="1" x14ac:dyDescent="0.2">
      <c r="A19" s="6"/>
      <c r="B19" s="15" t="s">
        <v>22</v>
      </c>
      <c r="C19" s="26">
        <f>SUM(C12:C18)</f>
        <v>10990</v>
      </c>
      <c r="D19" s="13"/>
    </row>
    <row r="20" spans="1:5" ht="13.9" customHeight="1" thickBot="1" x14ac:dyDescent="0.25">
      <c r="A20" s="13"/>
      <c r="B20" s="13"/>
      <c r="C20" s="13"/>
      <c r="D20" s="13"/>
    </row>
    <row r="21" spans="1:5" ht="13.9" customHeight="1" x14ac:dyDescent="0.2">
      <c r="A21" s="1" t="s">
        <v>91</v>
      </c>
      <c r="B21" s="2" t="s">
        <v>23</v>
      </c>
      <c r="C21" s="2" t="s">
        <v>18</v>
      </c>
      <c r="D21" s="2" t="s">
        <v>13</v>
      </c>
      <c r="E21" s="3" t="s">
        <v>19</v>
      </c>
    </row>
    <row r="22" spans="1:5" ht="13.9" customHeight="1" x14ac:dyDescent="0.2">
      <c r="A22" s="5">
        <v>18</v>
      </c>
      <c r="B22" s="74" t="str">
        <f>'Competitie 2022'!$A$65</f>
        <v>Tonnie</v>
      </c>
      <c r="C22" s="54">
        <v>0</v>
      </c>
      <c r="D22" s="56">
        <v>7</v>
      </c>
      <c r="E22" s="29"/>
    </row>
    <row r="23" spans="1:5" ht="13.9" customHeight="1" x14ac:dyDescent="0.2">
      <c r="A23" s="5">
        <v>20</v>
      </c>
      <c r="B23" s="96" t="str">
        <f>'Competitie 2022'!$A$71</f>
        <v xml:space="preserve">Xander </v>
      </c>
      <c r="C23" s="54">
        <v>8640</v>
      </c>
      <c r="D23" s="56">
        <v>1</v>
      </c>
      <c r="E23" s="23"/>
    </row>
    <row r="24" spans="1:5" ht="13.9" customHeight="1" x14ac:dyDescent="0.2">
      <c r="A24" s="5"/>
      <c r="B24" s="99" t="str">
        <f>'Competitie 2022'!$A$73</f>
        <v>Hein</v>
      </c>
      <c r="C24" s="54"/>
      <c r="D24" s="56">
        <v>8</v>
      </c>
      <c r="E24" s="62" t="s">
        <v>36</v>
      </c>
    </row>
    <row r="25" spans="1:5" ht="13.9" customHeight="1" x14ac:dyDescent="0.2">
      <c r="A25" s="5"/>
      <c r="B25" s="99" t="str">
        <f>'Competitie 2022'!$A$79</f>
        <v>Geovani</v>
      </c>
      <c r="C25" s="54"/>
      <c r="D25" s="56">
        <v>8</v>
      </c>
      <c r="E25" s="62" t="s">
        <v>36</v>
      </c>
    </row>
    <row r="26" spans="1:5" ht="13.9" customHeight="1" x14ac:dyDescent="0.2">
      <c r="A26" s="5">
        <v>17</v>
      </c>
      <c r="B26" s="96" t="str">
        <f>'Competitie 2022'!$A$81</f>
        <v xml:space="preserve">Marcel </v>
      </c>
      <c r="C26" s="54">
        <f>'Competitie 2022'!B11</f>
        <v>0</v>
      </c>
      <c r="D26" s="56">
        <v>7</v>
      </c>
      <c r="E26" s="23"/>
    </row>
    <row r="27" spans="1:5" ht="13.9" customHeight="1" x14ac:dyDescent="0.2">
      <c r="A27" s="5">
        <v>16</v>
      </c>
      <c r="B27" s="96" t="str">
        <f>'Competitie 2022'!$A$89</f>
        <v xml:space="preserve">Richard </v>
      </c>
      <c r="C27" s="54">
        <v>1060</v>
      </c>
      <c r="D27" s="56">
        <v>2</v>
      </c>
      <c r="E27" s="23"/>
    </row>
    <row r="28" spans="1:5" ht="13.9" customHeight="1" thickBot="1" x14ac:dyDescent="0.25">
      <c r="A28" s="16">
        <v>19</v>
      </c>
      <c r="B28" s="74" t="str">
        <f>'Competitie 2022'!$A$101</f>
        <v xml:space="preserve">Joop </v>
      </c>
      <c r="C28" s="58">
        <v>0</v>
      </c>
      <c r="D28" s="57">
        <v>7</v>
      </c>
      <c r="E28" s="29"/>
    </row>
    <row r="29" spans="1:5" ht="13.9" customHeight="1" thickBot="1" x14ac:dyDescent="0.25">
      <c r="A29" s="18"/>
      <c r="B29" s="27" t="s">
        <v>24</v>
      </c>
      <c r="C29" s="28">
        <f>SUM(C22:C28)</f>
        <v>9700</v>
      </c>
      <c r="D29" s="19" t="s">
        <v>12</v>
      </c>
      <c r="E29" s="20">
        <f>SUM(C9+C19+C29)</f>
        <v>25370</v>
      </c>
    </row>
  </sheetData>
  <pageMargins left="0.7" right="0.7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showRowColHeaders="0" zoomScale="115" zoomScaleNormal="115" workbookViewId="0">
      <selection activeCell="B16" sqref="B16"/>
    </sheetView>
  </sheetViews>
  <sheetFormatPr defaultColWidth="8.85546875" defaultRowHeight="13.9" customHeight="1" x14ac:dyDescent="0.2"/>
  <cols>
    <col min="1" max="1" width="10.7109375" style="21" customWidth="1"/>
    <col min="2" max="2" width="37.140625" style="21" customWidth="1"/>
    <col min="3" max="3" width="15.28515625" style="21" customWidth="1"/>
    <col min="4" max="4" width="10" style="21" customWidth="1"/>
    <col min="5" max="5" width="26.7109375" style="21" customWidth="1"/>
    <col min="6" max="6" width="8.85546875" style="24" hidden="1" customWidth="1"/>
    <col min="7" max="16384" width="8.85546875" style="24"/>
  </cols>
  <sheetData>
    <row r="1" spans="1:7" ht="13.5" customHeight="1" x14ac:dyDescent="0.2">
      <c r="A1" s="1" t="s">
        <v>91</v>
      </c>
      <c r="B1" s="2" t="s">
        <v>17</v>
      </c>
      <c r="C1" s="2" t="s">
        <v>18</v>
      </c>
      <c r="D1" s="2" t="s">
        <v>13</v>
      </c>
      <c r="E1" s="3" t="s">
        <v>19</v>
      </c>
    </row>
    <row r="2" spans="1:7" ht="13.9" customHeight="1" x14ac:dyDescent="0.2">
      <c r="A2" s="5">
        <v>3</v>
      </c>
      <c r="B2" s="96" t="str">
        <f>'Competitie 2022'!$A$71</f>
        <v xml:space="preserve">Xander </v>
      </c>
      <c r="C2" s="7">
        <v>0</v>
      </c>
      <c r="D2" s="6">
        <v>7</v>
      </c>
      <c r="E2" s="23"/>
    </row>
    <row r="3" spans="1:7" ht="13.9" customHeight="1" x14ac:dyDescent="0.2">
      <c r="A3" s="5">
        <v>1</v>
      </c>
      <c r="B3" s="96" t="str">
        <f>'Competitie 2022'!$A$77</f>
        <v xml:space="preserve">John </v>
      </c>
      <c r="C3" s="7">
        <v>0</v>
      </c>
      <c r="D3" s="56">
        <v>7</v>
      </c>
      <c r="E3" s="29"/>
    </row>
    <row r="4" spans="1:7" ht="13.9" customHeight="1" x14ac:dyDescent="0.2">
      <c r="A4" s="5">
        <v>7</v>
      </c>
      <c r="B4" s="96" t="str">
        <f>'Competitie 2022'!$A$81</f>
        <v xml:space="preserve">Marcel </v>
      </c>
      <c r="C4" s="7">
        <v>100</v>
      </c>
      <c r="D4" s="6">
        <v>3</v>
      </c>
      <c r="E4" s="23"/>
    </row>
    <row r="5" spans="1:7" ht="13.9" customHeight="1" x14ac:dyDescent="0.2">
      <c r="A5" s="5">
        <v>6</v>
      </c>
      <c r="B5" s="96" t="str">
        <f>'Competitie 2022'!$A$85</f>
        <v xml:space="preserve">Henk </v>
      </c>
      <c r="C5" s="7">
        <v>10</v>
      </c>
      <c r="D5" s="6">
        <v>4</v>
      </c>
      <c r="E5" s="23"/>
      <c r="G5" s="24" t="s">
        <v>25</v>
      </c>
    </row>
    <row r="6" spans="1:7" ht="13.9" customHeight="1" x14ac:dyDescent="0.2">
      <c r="A6" s="5">
        <v>5</v>
      </c>
      <c r="B6" s="99" t="str">
        <f>'Competitie 2022'!$A$89</f>
        <v xml:space="preserve">Richard </v>
      </c>
      <c r="C6" s="7"/>
      <c r="D6" s="6">
        <v>8</v>
      </c>
      <c r="E6" s="62" t="s">
        <v>36</v>
      </c>
    </row>
    <row r="7" spans="1:7" ht="13.9" customHeight="1" x14ac:dyDescent="0.2">
      <c r="A7" s="5">
        <v>2</v>
      </c>
      <c r="B7" s="96" t="str">
        <f>'Competitie 2022'!$A$91</f>
        <v xml:space="preserve">Bas </v>
      </c>
      <c r="C7" s="7">
        <v>2780</v>
      </c>
      <c r="D7" s="6">
        <v>1</v>
      </c>
      <c r="E7" s="23"/>
    </row>
    <row r="8" spans="1:7" ht="13.9" customHeight="1" thickBot="1" x14ac:dyDescent="0.25">
      <c r="A8" s="9">
        <v>4</v>
      </c>
      <c r="B8" s="98" t="str">
        <f>'Competitie 2022'!$A$101</f>
        <v xml:space="preserve">Joop </v>
      </c>
      <c r="C8" s="10">
        <v>200</v>
      </c>
      <c r="D8" s="11">
        <v>3</v>
      </c>
      <c r="E8" s="25"/>
    </row>
    <row r="9" spans="1:7" ht="13.9" customHeight="1" x14ac:dyDescent="0.2">
      <c r="A9" s="6"/>
      <c r="B9" s="15" t="s">
        <v>20</v>
      </c>
      <c r="C9" s="26">
        <f>SUM(C2:C8)</f>
        <v>3090</v>
      </c>
      <c r="D9" s="13"/>
    </row>
    <row r="10" spans="1:7" ht="13.9" customHeight="1" thickBot="1" x14ac:dyDescent="0.25">
      <c r="A10" s="13"/>
      <c r="B10" s="13"/>
      <c r="C10" s="13"/>
      <c r="D10" s="13"/>
    </row>
    <row r="11" spans="1:7" ht="13.9" customHeight="1" x14ac:dyDescent="0.2">
      <c r="A11" s="1" t="s">
        <v>91</v>
      </c>
      <c r="B11" s="2" t="s">
        <v>21</v>
      </c>
      <c r="C11" s="2" t="s">
        <v>18</v>
      </c>
      <c r="D11" s="2" t="s">
        <v>13</v>
      </c>
      <c r="E11" s="3" t="s">
        <v>19</v>
      </c>
    </row>
    <row r="12" spans="1:7" ht="13.9" customHeight="1" x14ac:dyDescent="0.2">
      <c r="A12" s="5">
        <v>8</v>
      </c>
      <c r="B12" s="96" t="str">
        <f>'Competitie 2022'!$A$61</f>
        <v xml:space="preserve">Frieda </v>
      </c>
      <c r="C12" s="7">
        <v>0</v>
      </c>
      <c r="D12" s="22">
        <v>7</v>
      </c>
      <c r="E12" s="23"/>
    </row>
    <row r="13" spans="1:7" ht="13.9" customHeight="1" x14ac:dyDescent="0.2">
      <c r="A13" s="5">
        <v>9</v>
      </c>
      <c r="B13" s="99" t="str">
        <f>'Competitie 2022'!$A$65</f>
        <v>Tonnie</v>
      </c>
      <c r="C13" s="7"/>
      <c r="D13" s="6">
        <v>8</v>
      </c>
      <c r="E13" s="62" t="s">
        <v>36</v>
      </c>
    </row>
    <row r="14" spans="1:7" ht="13.9" customHeight="1" x14ac:dyDescent="0.2">
      <c r="A14" s="5">
        <v>10</v>
      </c>
      <c r="B14" s="96" t="str">
        <f>'Competitie 2022'!$A$73</f>
        <v>Hein</v>
      </c>
      <c r="C14" s="7">
        <v>0</v>
      </c>
      <c r="D14" s="6">
        <v>7</v>
      </c>
      <c r="E14" s="23"/>
    </row>
    <row r="15" spans="1:7" ht="13.9" customHeight="1" x14ac:dyDescent="0.2">
      <c r="A15" s="5">
        <v>11</v>
      </c>
      <c r="B15" s="96" t="str">
        <f>'Competitie 2022'!$A$79</f>
        <v>Geovani</v>
      </c>
      <c r="C15" s="7">
        <v>0</v>
      </c>
      <c r="D15" s="22">
        <v>7</v>
      </c>
      <c r="E15" s="23"/>
    </row>
    <row r="16" spans="1:7" ht="13.9" customHeight="1" x14ac:dyDescent="0.2">
      <c r="A16" s="5">
        <v>12</v>
      </c>
      <c r="B16" s="96" t="str">
        <f>'Competitie 2022'!$A$83</f>
        <v>Herman</v>
      </c>
      <c r="C16" s="7">
        <v>0</v>
      </c>
      <c r="D16" s="6">
        <v>7</v>
      </c>
      <c r="E16" s="23"/>
    </row>
    <row r="17" spans="1:5" ht="13.9" customHeight="1" x14ac:dyDescent="0.2">
      <c r="A17" s="5">
        <v>13</v>
      </c>
      <c r="B17" s="96" t="str">
        <f>'Competitie 2022'!$A$95</f>
        <v>Willy H</v>
      </c>
      <c r="C17" s="7">
        <v>2860</v>
      </c>
      <c r="D17" s="6">
        <v>1</v>
      </c>
      <c r="E17" s="23"/>
    </row>
    <row r="18" spans="1:5" ht="13.9" customHeight="1" thickBot="1" x14ac:dyDescent="0.25">
      <c r="A18" s="9">
        <v>14</v>
      </c>
      <c r="B18" s="98" t="str">
        <f>'Competitie 2022'!$A$97</f>
        <v xml:space="preserve">Martin </v>
      </c>
      <c r="C18" s="10">
        <v>10</v>
      </c>
      <c r="D18" s="11">
        <v>2</v>
      </c>
      <c r="E18" s="25"/>
    </row>
    <row r="19" spans="1:5" ht="13.9" customHeight="1" x14ac:dyDescent="0.2">
      <c r="A19" s="6"/>
      <c r="B19" s="15" t="s">
        <v>22</v>
      </c>
      <c r="C19" s="26">
        <f>SUM(C12:C18)</f>
        <v>2870</v>
      </c>
      <c r="D19" s="13"/>
    </row>
    <row r="20" spans="1:5" ht="13.9" customHeight="1" thickBot="1" x14ac:dyDescent="0.25">
      <c r="A20" s="13"/>
      <c r="B20" s="13"/>
      <c r="C20" s="13"/>
      <c r="D20" s="13"/>
    </row>
    <row r="21" spans="1:5" ht="13.9" customHeight="1" x14ac:dyDescent="0.2">
      <c r="A21" s="1" t="s">
        <v>91</v>
      </c>
      <c r="B21" s="2" t="s">
        <v>23</v>
      </c>
      <c r="C21" s="2" t="s">
        <v>18</v>
      </c>
      <c r="D21" s="2" t="s">
        <v>13</v>
      </c>
      <c r="E21" s="3" t="s">
        <v>19</v>
      </c>
    </row>
    <row r="22" spans="1:5" ht="13.9" customHeight="1" x14ac:dyDescent="0.2">
      <c r="A22" s="5">
        <v>15</v>
      </c>
      <c r="B22" s="96" t="str">
        <f>'Competitie 2022'!$A$63</f>
        <v>Jos</v>
      </c>
      <c r="C22" s="7">
        <v>360</v>
      </c>
      <c r="D22" s="22">
        <v>5</v>
      </c>
      <c r="E22" s="23"/>
    </row>
    <row r="23" spans="1:5" ht="13.9" customHeight="1" x14ac:dyDescent="0.2">
      <c r="A23" s="5">
        <v>19</v>
      </c>
      <c r="B23" s="96" t="str">
        <f>'Competitie 2022'!$A$67</f>
        <v>Vincent</v>
      </c>
      <c r="C23" s="7">
        <v>5920</v>
      </c>
      <c r="D23" s="6">
        <v>2</v>
      </c>
      <c r="E23" s="23"/>
    </row>
    <row r="24" spans="1:5" ht="13.9" customHeight="1" x14ac:dyDescent="0.2">
      <c r="A24" s="5">
        <v>21</v>
      </c>
      <c r="B24" s="96" t="str">
        <f>'Competitie 2022'!$A$69</f>
        <v xml:space="preserve">Lieke </v>
      </c>
      <c r="C24" s="7">
        <v>9980</v>
      </c>
      <c r="D24" s="6">
        <v>1</v>
      </c>
      <c r="E24" s="23"/>
    </row>
    <row r="25" spans="1:5" ht="13.9" customHeight="1" x14ac:dyDescent="0.2">
      <c r="A25" s="5">
        <v>20</v>
      </c>
      <c r="B25" s="96" t="str">
        <f>'Competitie 2022'!$A$75</f>
        <v>Willie W</v>
      </c>
      <c r="C25" s="7">
        <v>1800</v>
      </c>
      <c r="D25" s="22">
        <v>4</v>
      </c>
      <c r="E25" s="23"/>
    </row>
    <row r="26" spans="1:5" ht="13.9" customHeight="1" x14ac:dyDescent="0.2">
      <c r="A26" s="5">
        <v>17</v>
      </c>
      <c r="B26" s="96" t="str">
        <f>'Competitie 2022'!$A$87</f>
        <v>Koos</v>
      </c>
      <c r="C26" s="7">
        <v>5620</v>
      </c>
      <c r="D26" s="6">
        <v>3</v>
      </c>
      <c r="E26" s="23"/>
    </row>
    <row r="27" spans="1:5" ht="13.9" customHeight="1" x14ac:dyDescent="0.2">
      <c r="A27" s="5">
        <v>18</v>
      </c>
      <c r="B27" s="96" t="str">
        <f>'Competitie 2022'!$A$93</f>
        <v>Kees</v>
      </c>
      <c r="C27" s="7">
        <v>30</v>
      </c>
      <c r="D27" s="6">
        <v>6</v>
      </c>
      <c r="E27" s="23"/>
    </row>
    <row r="28" spans="1:5" ht="13.9" customHeight="1" thickBot="1" x14ac:dyDescent="0.25">
      <c r="A28" s="16">
        <v>16</v>
      </c>
      <c r="B28" s="140" t="str">
        <f>'Competitie 2022'!$A$99</f>
        <v>Marinus</v>
      </c>
      <c r="C28" s="17"/>
      <c r="D28" s="11">
        <v>8</v>
      </c>
      <c r="E28" s="63" t="s">
        <v>36</v>
      </c>
    </row>
    <row r="29" spans="1:5" ht="13.9" customHeight="1" thickBot="1" x14ac:dyDescent="0.25">
      <c r="A29" s="18"/>
      <c r="B29" s="27" t="s">
        <v>24</v>
      </c>
      <c r="C29" s="28">
        <f>SUM(C22:C28)</f>
        <v>23710</v>
      </c>
      <c r="D29" s="19" t="s">
        <v>12</v>
      </c>
      <c r="E29" s="20">
        <f>SUM(C9+C19+C29)</f>
        <v>29670</v>
      </c>
    </row>
  </sheetData>
  <pageMargins left="0.7" right="0.7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"/>
  <sheetViews>
    <sheetView showRowColHeaders="0" zoomScale="115" zoomScaleNormal="115" workbookViewId="0">
      <selection activeCell="B16" sqref="B16"/>
    </sheetView>
  </sheetViews>
  <sheetFormatPr defaultColWidth="8.85546875" defaultRowHeight="13.9" customHeight="1" x14ac:dyDescent="0.2"/>
  <cols>
    <col min="1" max="1" width="10.7109375" style="21" customWidth="1"/>
    <col min="2" max="2" width="37.140625" style="21" customWidth="1"/>
    <col min="3" max="3" width="15.28515625" style="21" customWidth="1"/>
    <col min="4" max="4" width="10" style="21" customWidth="1"/>
    <col min="5" max="5" width="26.7109375" style="14" customWidth="1"/>
    <col min="6" max="6" width="8.85546875" style="4" hidden="1" customWidth="1"/>
    <col min="7" max="16384" width="8.85546875" style="4"/>
  </cols>
  <sheetData>
    <row r="1" spans="1:7" ht="13.9" customHeight="1" x14ac:dyDescent="0.2">
      <c r="A1" s="1" t="s">
        <v>91</v>
      </c>
      <c r="B1" s="2" t="s">
        <v>17</v>
      </c>
      <c r="C1" s="2" t="s">
        <v>18</v>
      </c>
      <c r="D1" s="2" t="s">
        <v>13</v>
      </c>
      <c r="E1" s="3" t="s">
        <v>19</v>
      </c>
    </row>
    <row r="2" spans="1:7" ht="13.9" customHeight="1" x14ac:dyDescent="0.2">
      <c r="A2" s="5" t="s">
        <v>92</v>
      </c>
      <c r="B2" s="96" t="str">
        <f>'Competitie 2022'!$A$63</f>
        <v>Jos</v>
      </c>
      <c r="C2" s="7">
        <v>1480</v>
      </c>
      <c r="D2" s="6">
        <v>3</v>
      </c>
      <c r="E2" s="8"/>
    </row>
    <row r="3" spans="1:7" ht="13.9" customHeight="1" x14ac:dyDescent="0.2">
      <c r="A3" s="5">
        <v>6</v>
      </c>
      <c r="B3" s="96" t="str">
        <f>'Competitie 2022'!$A$65</f>
        <v>Tonnie</v>
      </c>
      <c r="C3" s="64">
        <v>10</v>
      </c>
      <c r="D3" s="56">
        <v>5</v>
      </c>
      <c r="E3" s="29"/>
    </row>
    <row r="4" spans="1:7" ht="13.9" customHeight="1" x14ac:dyDescent="0.2">
      <c r="A4" s="5">
        <v>1</v>
      </c>
      <c r="B4" s="96" t="str">
        <f>'Competitie 2022'!$A$69</f>
        <v xml:space="preserve">Lieke </v>
      </c>
      <c r="C4" s="7">
        <v>3580</v>
      </c>
      <c r="D4" s="6">
        <v>1</v>
      </c>
      <c r="E4" s="8"/>
    </row>
    <row r="5" spans="1:7" ht="13.9" customHeight="1" x14ac:dyDescent="0.2">
      <c r="A5" s="5">
        <v>5</v>
      </c>
      <c r="B5" s="96" t="str">
        <f>'Competitie 2022'!$A$73</f>
        <v>Hein</v>
      </c>
      <c r="C5" s="7">
        <v>50</v>
      </c>
      <c r="D5" s="6">
        <v>4</v>
      </c>
      <c r="E5" s="8"/>
      <c r="G5" s="4" t="s">
        <v>25</v>
      </c>
    </row>
    <row r="6" spans="1:7" ht="13.9" customHeight="1" x14ac:dyDescent="0.2">
      <c r="A6" s="5">
        <v>4</v>
      </c>
      <c r="B6" s="96" t="str">
        <f>'Competitie 2022'!$A$79</f>
        <v>Geovani</v>
      </c>
      <c r="C6" s="7">
        <v>0</v>
      </c>
      <c r="D6" s="6">
        <v>7</v>
      </c>
      <c r="E6" s="8"/>
    </row>
    <row r="7" spans="1:7" ht="13.9" customHeight="1" x14ac:dyDescent="0.2">
      <c r="A7" s="5">
        <v>3</v>
      </c>
      <c r="B7" s="96" t="str">
        <f>'Competitie 2022'!$A$93</f>
        <v>Kees</v>
      </c>
      <c r="C7" s="7">
        <v>1700</v>
      </c>
      <c r="D7" s="6">
        <v>2</v>
      </c>
      <c r="E7" s="8"/>
    </row>
    <row r="8" spans="1:7" ht="13.9" customHeight="1" thickBot="1" x14ac:dyDescent="0.25">
      <c r="A8" s="9">
        <v>7</v>
      </c>
      <c r="B8" s="138" t="str">
        <f>'Competitie 2022'!$A$99</f>
        <v>Marinus</v>
      </c>
      <c r="C8" s="10"/>
      <c r="D8" s="11">
        <v>8</v>
      </c>
      <c r="E8" s="72" t="s">
        <v>39</v>
      </c>
    </row>
    <row r="9" spans="1:7" ht="13.9" customHeight="1" x14ac:dyDescent="0.2">
      <c r="A9" s="15"/>
      <c r="B9" s="15"/>
      <c r="C9" s="26">
        <f>SUM(C2:C8)</f>
        <v>6820</v>
      </c>
      <c r="D9" s="13"/>
    </row>
    <row r="10" spans="1:7" ht="13.9" customHeight="1" thickBot="1" x14ac:dyDescent="0.25">
      <c r="A10" s="13"/>
      <c r="B10" s="13"/>
      <c r="C10" s="13"/>
      <c r="D10" s="13"/>
    </row>
    <row r="11" spans="1:7" ht="13.9" customHeight="1" x14ac:dyDescent="0.2">
      <c r="A11" s="1" t="s">
        <v>91</v>
      </c>
      <c r="B11" s="2" t="s">
        <v>21</v>
      </c>
      <c r="C11" s="2" t="s">
        <v>18</v>
      </c>
      <c r="D11" s="2" t="s">
        <v>13</v>
      </c>
      <c r="E11" s="3" t="s">
        <v>19</v>
      </c>
    </row>
    <row r="12" spans="1:7" ht="13.9" customHeight="1" x14ac:dyDescent="0.2">
      <c r="A12" s="5">
        <v>12</v>
      </c>
      <c r="B12" s="96" t="str">
        <f>'Competitie 2022'!$A$67</f>
        <v>Vincent</v>
      </c>
      <c r="C12" s="7">
        <v>0</v>
      </c>
      <c r="D12" s="22">
        <v>7</v>
      </c>
      <c r="E12" s="8"/>
    </row>
    <row r="13" spans="1:7" ht="13.9" customHeight="1" x14ac:dyDescent="0.2">
      <c r="A13" s="5"/>
      <c r="B13" s="99" t="str">
        <f>'Competitie 2022'!$A$71</f>
        <v xml:space="preserve">Xander </v>
      </c>
      <c r="C13" s="7"/>
      <c r="D13" s="6">
        <v>8</v>
      </c>
      <c r="E13" s="73" t="s">
        <v>36</v>
      </c>
    </row>
    <row r="14" spans="1:7" ht="13.9" customHeight="1" x14ac:dyDescent="0.2">
      <c r="A14" s="5">
        <v>11</v>
      </c>
      <c r="B14" s="96" t="str">
        <f>'Competitie 2022'!$A$75</f>
        <v>Willie W</v>
      </c>
      <c r="C14" s="7">
        <v>5020</v>
      </c>
      <c r="D14" s="6">
        <v>1</v>
      </c>
      <c r="E14" s="8"/>
    </row>
    <row r="15" spans="1:7" ht="13.9" customHeight="1" x14ac:dyDescent="0.2">
      <c r="A15" s="5">
        <v>9</v>
      </c>
      <c r="B15" s="96" t="str">
        <f>'Competitie 2022'!$A$81</f>
        <v xml:space="preserve">Marcel </v>
      </c>
      <c r="C15" s="7">
        <v>1400</v>
      </c>
      <c r="D15" s="22">
        <v>3</v>
      </c>
      <c r="E15" s="8"/>
    </row>
    <row r="16" spans="1:7" ht="13.9" customHeight="1" x14ac:dyDescent="0.2">
      <c r="A16" s="5">
        <v>8</v>
      </c>
      <c r="B16" s="96" t="str">
        <f>'Competitie 2022'!$A$87</f>
        <v>Koos</v>
      </c>
      <c r="C16" s="7">
        <v>0</v>
      </c>
      <c r="D16" s="6">
        <v>7</v>
      </c>
      <c r="E16" s="8"/>
    </row>
    <row r="17" spans="1:5" ht="13.9" customHeight="1" x14ac:dyDescent="0.2">
      <c r="A17" s="5">
        <v>10</v>
      </c>
      <c r="B17" s="96" t="str">
        <f>'Competitie 2022'!$A$89</f>
        <v xml:space="preserve">Richard </v>
      </c>
      <c r="C17" s="7">
        <v>4440</v>
      </c>
      <c r="D17" s="6">
        <v>2</v>
      </c>
      <c r="E17" s="8"/>
    </row>
    <row r="18" spans="1:5" ht="13.9" customHeight="1" thickBot="1" x14ac:dyDescent="0.25">
      <c r="A18" s="9">
        <v>14</v>
      </c>
      <c r="B18" s="98" t="str">
        <f>'Competitie 2022'!$A$101</f>
        <v xml:space="preserve">Joop </v>
      </c>
      <c r="C18" s="10">
        <v>60</v>
      </c>
      <c r="D18" s="11">
        <v>4</v>
      </c>
      <c r="E18" s="12"/>
    </row>
    <row r="19" spans="1:5" ht="13.9" customHeight="1" x14ac:dyDescent="0.2">
      <c r="A19" s="15"/>
      <c r="B19" s="15" t="s">
        <v>22</v>
      </c>
      <c r="C19" s="26">
        <f>SUM(C12:C18)</f>
        <v>10920</v>
      </c>
      <c r="D19" s="13"/>
    </row>
    <row r="20" spans="1:5" ht="13.9" customHeight="1" thickBot="1" x14ac:dyDescent="0.25">
      <c r="A20" s="13"/>
      <c r="B20" s="13"/>
      <c r="C20" s="13"/>
      <c r="D20" s="13"/>
    </row>
    <row r="21" spans="1:5" ht="13.9" customHeight="1" x14ac:dyDescent="0.2">
      <c r="A21" s="1" t="s">
        <v>91</v>
      </c>
      <c r="B21" s="2" t="s">
        <v>23</v>
      </c>
      <c r="C21" s="2" t="s">
        <v>18</v>
      </c>
      <c r="D21" s="2" t="s">
        <v>13</v>
      </c>
      <c r="E21" s="3" t="s">
        <v>19</v>
      </c>
    </row>
    <row r="22" spans="1:5" ht="13.9" customHeight="1" x14ac:dyDescent="0.2">
      <c r="A22" s="5"/>
      <c r="B22" s="141" t="str">
        <f>'Competitie 2022'!$A$61</f>
        <v xml:space="preserve">Frieda </v>
      </c>
      <c r="D22" s="22">
        <v>8</v>
      </c>
      <c r="E22" s="73" t="s">
        <v>36</v>
      </c>
    </row>
    <row r="23" spans="1:5" ht="13.9" customHeight="1" x14ac:dyDescent="0.2">
      <c r="A23" s="5">
        <v>20</v>
      </c>
      <c r="B23" s="96" t="str">
        <f>'Competitie 2022'!$A$77</f>
        <v xml:space="preserve">John </v>
      </c>
      <c r="C23" s="7">
        <v>23340</v>
      </c>
      <c r="D23" s="6">
        <v>2</v>
      </c>
      <c r="E23" s="100"/>
    </row>
    <row r="24" spans="1:5" ht="13.9" customHeight="1" x14ac:dyDescent="0.2">
      <c r="A24" s="5"/>
      <c r="B24" s="99" t="str">
        <f>'Competitie 2022'!$A$83</f>
        <v>Herman</v>
      </c>
      <c r="C24" s="7"/>
      <c r="D24" s="6">
        <v>8</v>
      </c>
      <c r="E24" s="73" t="s">
        <v>36</v>
      </c>
    </row>
    <row r="25" spans="1:5" ht="13.9" customHeight="1" x14ac:dyDescent="0.2">
      <c r="A25" s="5">
        <v>17</v>
      </c>
      <c r="B25" s="96" t="str">
        <f>'Competitie 2022'!$A$85</f>
        <v xml:space="preserve">Henk </v>
      </c>
      <c r="C25" s="7">
        <v>12720</v>
      </c>
      <c r="D25" s="22">
        <v>4</v>
      </c>
      <c r="E25" s="8"/>
    </row>
    <row r="26" spans="1:5" ht="13.9" customHeight="1" x14ac:dyDescent="0.2">
      <c r="A26" s="5">
        <v>15</v>
      </c>
      <c r="B26" s="96" t="str">
        <f>'Competitie 2022'!$A$91</f>
        <v xml:space="preserve">Bas </v>
      </c>
      <c r="C26" s="7">
        <v>38120</v>
      </c>
      <c r="D26" s="6">
        <v>1</v>
      </c>
      <c r="E26" s="8"/>
    </row>
    <row r="27" spans="1:5" ht="13.9" customHeight="1" x14ac:dyDescent="0.2">
      <c r="A27" s="5">
        <v>19</v>
      </c>
      <c r="B27" s="96" t="str">
        <f>'Competitie 2022'!$A$95</f>
        <v>Willy H</v>
      </c>
      <c r="C27" s="7">
        <v>14540</v>
      </c>
      <c r="D27" s="6">
        <v>3</v>
      </c>
      <c r="E27" s="8"/>
    </row>
    <row r="28" spans="1:5" ht="13.9" customHeight="1" thickBot="1" x14ac:dyDescent="0.25">
      <c r="A28" s="16">
        <v>21</v>
      </c>
      <c r="B28" s="123" t="str">
        <f>'Competitie 2022'!$A$97</f>
        <v xml:space="preserve">Martin </v>
      </c>
      <c r="C28" s="17">
        <v>1420</v>
      </c>
      <c r="D28" s="11">
        <v>5</v>
      </c>
      <c r="E28" s="12"/>
    </row>
    <row r="29" spans="1:5" ht="13.9" customHeight="1" thickBot="1" x14ac:dyDescent="0.25">
      <c r="A29" s="27"/>
      <c r="B29" s="27" t="s">
        <v>24</v>
      </c>
      <c r="C29" s="28">
        <f>SUM(C23:C28)</f>
        <v>90140</v>
      </c>
      <c r="D29" s="19" t="s">
        <v>12</v>
      </c>
      <c r="E29" s="20">
        <f>SUM(C9+C19+C29)</f>
        <v>107880</v>
      </c>
    </row>
  </sheetData>
  <pageMargins left="0.7" right="0.7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showRowColHeaders="0" zoomScale="115" zoomScaleNormal="115" workbookViewId="0">
      <selection activeCell="B16" sqref="B16"/>
    </sheetView>
  </sheetViews>
  <sheetFormatPr defaultColWidth="8.85546875" defaultRowHeight="13.9" customHeight="1" x14ac:dyDescent="0.2"/>
  <cols>
    <col min="1" max="1" width="10.7109375" style="21" customWidth="1"/>
    <col min="2" max="2" width="37.140625" style="21" customWidth="1"/>
    <col min="3" max="3" width="15.28515625" style="21" customWidth="1"/>
    <col min="4" max="4" width="10" style="21" customWidth="1"/>
    <col min="5" max="5" width="26.7109375" style="14" customWidth="1"/>
    <col min="6" max="6" width="8.85546875" style="4" hidden="1" customWidth="1"/>
    <col min="7" max="16384" width="8.85546875" style="4"/>
  </cols>
  <sheetData>
    <row r="1" spans="1:7" ht="13.9" customHeight="1" x14ac:dyDescent="0.2">
      <c r="A1" s="1" t="s">
        <v>91</v>
      </c>
      <c r="B1" s="2" t="s">
        <v>17</v>
      </c>
      <c r="C1" s="2" t="s">
        <v>18</v>
      </c>
      <c r="D1" s="2" t="s">
        <v>13</v>
      </c>
      <c r="E1" s="3" t="s">
        <v>19</v>
      </c>
    </row>
    <row r="2" spans="1:7" ht="13.9" customHeight="1" x14ac:dyDescent="0.2">
      <c r="A2" s="5">
        <v>6</v>
      </c>
      <c r="B2" s="124" t="str">
        <f>'Competitie 2022'!$A$63</f>
        <v>Jos</v>
      </c>
      <c r="C2" s="7">
        <v>10</v>
      </c>
      <c r="D2" s="6">
        <v>5</v>
      </c>
      <c r="E2" s="8"/>
    </row>
    <row r="3" spans="1:7" ht="13.9" customHeight="1" x14ac:dyDescent="0.2">
      <c r="A3" s="5"/>
      <c r="B3" s="99" t="str">
        <f>'Competitie 2022'!$A$69</f>
        <v xml:space="preserve">Lieke </v>
      </c>
      <c r="C3" s="7"/>
      <c r="D3" s="6">
        <v>8</v>
      </c>
      <c r="E3" s="62" t="s">
        <v>36</v>
      </c>
    </row>
    <row r="4" spans="1:7" ht="13.9" customHeight="1" x14ac:dyDescent="0.2">
      <c r="A4" s="5">
        <v>4</v>
      </c>
      <c r="B4" s="96" t="str">
        <f>'Competitie 2022'!$A$75</f>
        <v>Willie W</v>
      </c>
      <c r="C4" s="7">
        <v>60</v>
      </c>
      <c r="D4" s="6">
        <v>3</v>
      </c>
      <c r="E4" s="8"/>
    </row>
    <row r="5" spans="1:7" ht="13.9" customHeight="1" x14ac:dyDescent="0.2">
      <c r="A5" s="5">
        <v>2</v>
      </c>
      <c r="B5" s="96" t="str">
        <f>'Competitie 2022'!$A$79</f>
        <v>Geovani</v>
      </c>
      <c r="C5" s="7">
        <v>20</v>
      </c>
      <c r="D5" s="6">
        <v>4</v>
      </c>
      <c r="E5" s="8"/>
      <c r="G5" s="4" t="s">
        <v>25</v>
      </c>
    </row>
    <row r="6" spans="1:7" ht="13.9" customHeight="1" x14ac:dyDescent="0.2">
      <c r="A6" s="5">
        <v>5</v>
      </c>
      <c r="B6" s="96" t="str">
        <f>'Competitie 2022'!$A$85</f>
        <v xml:space="preserve">Henk </v>
      </c>
      <c r="C6" s="7">
        <v>220</v>
      </c>
      <c r="D6" s="6">
        <v>2</v>
      </c>
      <c r="E6" s="8"/>
    </row>
    <row r="7" spans="1:7" ht="13.9" customHeight="1" x14ac:dyDescent="0.2">
      <c r="A7" s="5">
        <v>1</v>
      </c>
      <c r="B7" s="96" t="str">
        <f>'Competitie 2022'!$A$93</f>
        <v>Kees</v>
      </c>
      <c r="C7" s="7">
        <v>4660</v>
      </c>
      <c r="D7" s="6">
        <v>1</v>
      </c>
      <c r="E7" s="8"/>
    </row>
    <row r="8" spans="1:7" ht="13.9" customHeight="1" thickBot="1" x14ac:dyDescent="0.25">
      <c r="A8" s="9">
        <v>7</v>
      </c>
      <c r="B8" s="98" t="str">
        <f>'Competitie 2022'!$A$97</f>
        <v xml:space="preserve">Martin </v>
      </c>
      <c r="C8" s="10">
        <v>10</v>
      </c>
      <c r="D8" s="11">
        <v>5</v>
      </c>
      <c r="E8" s="12"/>
    </row>
    <row r="9" spans="1:7" ht="13.9" customHeight="1" x14ac:dyDescent="0.2">
      <c r="A9" s="15"/>
      <c r="B9" s="15" t="s">
        <v>20</v>
      </c>
      <c r="C9" s="26">
        <f>SUM(C2:C8)</f>
        <v>4980</v>
      </c>
      <c r="D9" s="13"/>
    </row>
    <row r="10" spans="1:7" ht="13.9" customHeight="1" thickBot="1" x14ac:dyDescent="0.25">
      <c r="A10" s="13"/>
      <c r="B10" s="13"/>
      <c r="C10" s="13"/>
      <c r="D10" s="13"/>
    </row>
    <row r="11" spans="1:7" ht="13.9" customHeight="1" x14ac:dyDescent="0.2">
      <c r="A11" s="1" t="s">
        <v>91</v>
      </c>
      <c r="B11" s="2" t="s">
        <v>21</v>
      </c>
      <c r="C11" s="2" t="s">
        <v>18</v>
      </c>
      <c r="D11" s="2" t="s">
        <v>13</v>
      </c>
      <c r="E11" s="3" t="s">
        <v>19</v>
      </c>
    </row>
    <row r="12" spans="1:7" ht="13.9" customHeight="1" x14ac:dyDescent="0.2">
      <c r="A12" s="5"/>
      <c r="B12" s="99" t="str">
        <f>'Competitie 2022'!$A$61</f>
        <v xml:space="preserve">Frieda </v>
      </c>
      <c r="C12" s="7"/>
      <c r="D12" s="56"/>
      <c r="E12" s="62" t="s">
        <v>36</v>
      </c>
    </row>
    <row r="13" spans="1:7" ht="13.9" customHeight="1" x14ac:dyDescent="0.2">
      <c r="A13" s="5">
        <v>8</v>
      </c>
      <c r="B13" s="96" t="str">
        <f>'Competitie 2022'!$A$65</f>
        <v>Tonnie</v>
      </c>
      <c r="C13" s="7">
        <v>30</v>
      </c>
      <c r="D13" s="6">
        <v>3</v>
      </c>
      <c r="E13" s="8"/>
    </row>
    <row r="14" spans="1:7" ht="13.9" customHeight="1" x14ac:dyDescent="0.2">
      <c r="A14" s="5">
        <v>9</v>
      </c>
      <c r="B14" s="96" t="str">
        <f>'Competitie 2022'!$A$73</f>
        <v>Hein</v>
      </c>
      <c r="C14" s="7">
        <v>0</v>
      </c>
      <c r="D14" s="6">
        <v>7</v>
      </c>
      <c r="E14" s="8"/>
    </row>
    <row r="15" spans="1:7" ht="13.9" customHeight="1" x14ac:dyDescent="0.2">
      <c r="A15" s="5"/>
      <c r="B15" s="99" t="str">
        <f>'Competitie 2022'!$A$83</f>
        <v>Herman</v>
      </c>
      <c r="C15" s="7"/>
      <c r="D15" s="22">
        <v>8</v>
      </c>
      <c r="E15" s="62" t="s">
        <v>36</v>
      </c>
    </row>
    <row r="16" spans="1:7" ht="13.9" customHeight="1" x14ac:dyDescent="0.2">
      <c r="A16" s="5">
        <v>14</v>
      </c>
      <c r="B16" s="96" t="str">
        <f>'Competitie 2022'!$A$89</f>
        <v xml:space="preserve">Richard </v>
      </c>
      <c r="C16" s="7">
        <v>110</v>
      </c>
      <c r="D16" s="6">
        <v>1</v>
      </c>
      <c r="E16" s="8"/>
    </row>
    <row r="17" spans="1:5" ht="13.9" customHeight="1" x14ac:dyDescent="0.2">
      <c r="A17" s="5"/>
      <c r="B17" s="99" t="str">
        <f>'Competitie 2022'!$A$95</f>
        <v>Willy H</v>
      </c>
      <c r="C17" s="7"/>
      <c r="D17" s="6">
        <v>8</v>
      </c>
      <c r="E17" s="62" t="s">
        <v>36</v>
      </c>
    </row>
    <row r="18" spans="1:5" ht="13.9" customHeight="1" thickBot="1" x14ac:dyDescent="0.25">
      <c r="A18" s="9">
        <v>13</v>
      </c>
      <c r="B18" s="98" t="str">
        <f>'Competitie 2022'!$A$101</f>
        <v xml:space="preserve">Joop </v>
      </c>
      <c r="C18" s="10">
        <v>40</v>
      </c>
      <c r="D18" s="11">
        <v>2</v>
      </c>
      <c r="E18" s="12"/>
    </row>
    <row r="19" spans="1:5" ht="13.9" customHeight="1" x14ac:dyDescent="0.2">
      <c r="A19" s="15"/>
      <c r="B19" s="15" t="s">
        <v>22</v>
      </c>
      <c r="C19" s="26">
        <f>SUM(C12:C18)</f>
        <v>180</v>
      </c>
      <c r="D19" s="13"/>
    </row>
    <row r="20" spans="1:5" ht="13.9" customHeight="1" thickBot="1" x14ac:dyDescent="0.25">
      <c r="A20" s="13"/>
      <c r="B20" s="13"/>
      <c r="C20" s="13"/>
      <c r="D20" s="13"/>
    </row>
    <row r="21" spans="1:5" ht="13.9" customHeight="1" x14ac:dyDescent="0.2">
      <c r="A21" s="1" t="s">
        <v>91</v>
      </c>
      <c r="B21" s="2" t="s">
        <v>23</v>
      </c>
      <c r="C21" s="2" t="s">
        <v>18</v>
      </c>
      <c r="D21" s="2" t="s">
        <v>13</v>
      </c>
      <c r="E21" s="3" t="s">
        <v>19</v>
      </c>
    </row>
    <row r="22" spans="1:5" ht="13.9" customHeight="1" x14ac:dyDescent="0.2">
      <c r="A22" s="5">
        <v>20</v>
      </c>
      <c r="B22" s="96" t="str">
        <f>'Competitie 2022'!$A$67</f>
        <v>Vincent</v>
      </c>
      <c r="C22" s="64">
        <v>11660</v>
      </c>
      <c r="D22" s="56">
        <v>2</v>
      </c>
      <c r="E22" s="29"/>
    </row>
    <row r="23" spans="1:5" ht="13.9" customHeight="1" x14ac:dyDescent="0.2">
      <c r="A23" s="5">
        <v>21</v>
      </c>
      <c r="B23" s="96" t="str">
        <f>'Competitie 2022'!$A$71</f>
        <v xml:space="preserve">Xander </v>
      </c>
      <c r="C23" s="7">
        <v>2820</v>
      </c>
      <c r="D23" s="6">
        <v>4</v>
      </c>
      <c r="E23" s="8"/>
    </row>
    <row r="24" spans="1:5" ht="13.9" customHeight="1" x14ac:dyDescent="0.2">
      <c r="A24" s="5">
        <v>19</v>
      </c>
      <c r="B24" s="96" t="str">
        <f>'Competitie 2022'!$A$77</f>
        <v xml:space="preserve">John </v>
      </c>
      <c r="C24" s="7">
        <v>3520</v>
      </c>
      <c r="D24" s="6">
        <v>3</v>
      </c>
      <c r="E24" s="29"/>
    </row>
    <row r="25" spans="1:5" ht="13.9" customHeight="1" x14ac:dyDescent="0.2">
      <c r="A25" s="5">
        <v>15</v>
      </c>
      <c r="B25" s="96" t="str">
        <f>'Competitie 2022'!$A$81</f>
        <v xml:space="preserve">Marcel </v>
      </c>
      <c r="C25" s="7">
        <v>11980</v>
      </c>
      <c r="D25" s="22">
        <v>1</v>
      </c>
      <c r="E25" s="8"/>
    </row>
    <row r="26" spans="1:5" ht="13.9" customHeight="1" x14ac:dyDescent="0.2">
      <c r="A26" s="5">
        <v>16</v>
      </c>
      <c r="B26" s="96" t="str">
        <f>'Competitie 2022'!$A$87</f>
        <v>Koos</v>
      </c>
      <c r="C26" s="7">
        <v>0</v>
      </c>
      <c r="D26" s="6">
        <v>7</v>
      </c>
      <c r="E26" s="8"/>
    </row>
    <row r="27" spans="1:5" ht="13.9" customHeight="1" x14ac:dyDescent="0.2">
      <c r="A27" s="5"/>
      <c r="B27" s="99" t="str">
        <f>'Competitie 2022'!$A$91</f>
        <v xml:space="preserve">Bas </v>
      </c>
      <c r="C27" s="7"/>
      <c r="D27" s="6">
        <v>8</v>
      </c>
      <c r="E27" s="62" t="s">
        <v>36</v>
      </c>
    </row>
    <row r="28" spans="1:5" ht="13.9" customHeight="1" thickBot="1" x14ac:dyDescent="0.25">
      <c r="A28" s="16"/>
      <c r="B28" s="140" t="str">
        <f>'Competitie 2022'!$A$99</f>
        <v>Marinus</v>
      </c>
      <c r="C28" s="17"/>
      <c r="D28" s="11">
        <v>8</v>
      </c>
      <c r="E28" s="62" t="s">
        <v>36</v>
      </c>
    </row>
    <row r="29" spans="1:5" ht="13.9" customHeight="1" thickBot="1" x14ac:dyDescent="0.25">
      <c r="A29" s="27"/>
      <c r="B29" s="27" t="s">
        <v>24</v>
      </c>
      <c r="C29" s="28">
        <f>SUM(C22:C28)</f>
        <v>29980</v>
      </c>
      <c r="D29" s="19" t="s">
        <v>12</v>
      </c>
      <c r="E29" s="20">
        <f>SUM(C9+C19+C29)</f>
        <v>35140</v>
      </c>
    </row>
  </sheetData>
  <pageMargins left="0.7" right="0.7" top="0.75" bottom="0.75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9"/>
  <sheetViews>
    <sheetView showRowColHeaders="0" zoomScale="115" zoomScaleNormal="115" workbookViewId="0">
      <selection activeCell="B16" sqref="B16"/>
    </sheetView>
  </sheetViews>
  <sheetFormatPr defaultColWidth="8.85546875" defaultRowHeight="13.9" customHeight="1" x14ac:dyDescent="0.2"/>
  <cols>
    <col min="1" max="1" width="10.7109375" style="21" customWidth="1"/>
    <col min="2" max="2" width="37.140625" style="21" customWidth="1"/>
    <col min="3" max="3" width="15.28515625" style="21" customWidth="1"/>
    <col min="4" max="4" width="10" style="21" customWidth="1"/>
    <col min="5" max="5" width="26.7109375" style="14" customWidth="1"/>
    <col min="6" max="6" width="8.85546875" style="4" hidden="1" customWidth="1"/>
    <col min="7" max="16384" width="8.85546875" style="4"/>
  </cols>
  <sheetData>
    <row r="1" spans="1:7" ht="13.9" customHeight="1" x14ac:dyDescent="0.2">
      <c r="A1" s="1" t="s">
        <v>91</v>
      </c>
      <c r="B1" s="2" t="s">
        <v>17</v>
      </c>
      <c r="C1" s="2" t="s">
        <v>18</v>
      </c>
      <c r="D1" s="2" t="s">
        <v>13</v>
      </c>
      <c r="E1" s="3" t="s">
        <v>19</v>
      </c>
    </row>
    <row r="2" spans="1:7" ht="13.9" customHeight="1" x14ac:dyDescent="0.2">
      <c r="A2" s="5"/>
      <c r="B2" s="99" t="str">
        <f>'Competitie 2022'!$A$61</f>
        <v xml:space="preserve">Frieda </v>
      </c>
      <c r="C2" s="7"/>
      <c r="D2" s="6">
        <v>8</v>
      </c>
      <c r="E2" s="62" t="s">
        <v>36</v>
      </c>
    </row>
    <row r="3" spans="1:7" ht="13.9" customHeight="1" x14ac:dyDescent="0.2">
      <c r="A3" s="5">
        <v>3</v>
      </c>
      <c r="B3" s="96" t="str">
        <f>'Competitie 2022'!$A$71</f>
        <v xml:space="preserve">Xander </v>
      </c>
      <c r="C3" s="7">
        <v>0</v>
      </c>
      <c r="D3" s="6">
        <v>7</v>
      </c>
      <c r="E3" s="8"/>
    </row>
    <row r="4" spans="1:7" ht="13.9" customHeight="1" x14ac:dyDescent="0.2">
      <c r="A4" s="5">
        <v>7</v>
      </c>
      <c r="B4" s="96" t="str">
        <f>'Competitie 2022'!$A$77</f>
        <v xml:space="preserve">John </v>
      </c>
      <c r="C4" s="7">
        <v>2520</v>
      </c>
      <c r="D4" s="6">
        <v>2</v>
      </c>
      <c r="E4" s="8"/>
    </row>
    <row r="5" spans="1:7" ht="13.9" customHeight="1" x14ac:dyDescent="0.2">
      <c r="A5" s="5">
        <v>1</v>
      </c>
      <c r="B5" s="96" t="str">
        <f>'Competitie 2022'!$A$81</f>
        <v xml:space="preserve">Marcel </v>
      </c>
      <c r="C5" s="7">
        <v>20</v>
      </c>
      <c r="D5" s="6">
        <v>4</v>
      </c>
      <c r="E5" s="8"/>
      <c r="G5" s="4" t="s">
        <v>25</v>
      </c>
    </row>
    <row r="6" spans="1:7" ht="13.9" customHeight="1" x14ac:dyDescent="0.2">
      <c r="A6" s="5">
        <v>4</v>
      </c>
      <c r="B6" s="96" t="str">
        <f>'Competitie 2022'!$A$83</f>
        <v>Herman</v>
      </c>
      <c r="C6" s="7">
        <v>0</v>
      </c>
      <c r="D6" s="6">
        <v>7</v>
      </c>
      <c r="E6" s="8"/>
    </row>
    <row r="7" spans="1:7" ht="13.9" customHeight="1" x14ac:dyDescent="0.2">
      <c r="A7" s="5">
        <v>5</v>
      </c>
      <c r="B7" s="96" t="str">
        <f>'Competitie 2022'!$A$95</f>
        <v>Willy H</v>
      </c>
      <c r="C7" s="7">
        <v>6660</v>
      </c>
      <c r="D7" s="6">
        <v>1</v>
      </c>
      <c r="E7" s="8"/>
    </row>
    <row r="8" spans="1:7" ht="13.9" customHeight="1" thickBot="1" x14ac:dyDescent="0.25">
      <c r="A8" s="9">
        <v>6</v>
      </c>
      <c r="B8" s="98" t="str">
        <f>'Competitie 2022'!$A$101</f>
        <v xml:space="preserve">Joop </v>
      </c>
      <c r="C8" s="10">
        <v>60</v>
      </c>
      <c r="D8" s="11">
        <v>3</v>
      </c>
      <c r="E8" s="12"/>
    </row>
    <row r="9" spans="1:7" ht="13.9" customHeight="1" x14ac:dyDescent="0.2">
      <c r="A9" s="15"/>
      <c r="B9" s="15" t="s">
        <v>20</v>
      </c>
      <c r="C9" s="26">
        <f>SUM(C2:C8)</f>
        <v>9260</v>
      </c>
      <c r="D9" s="13"/>
    </row>
    <row r="10" spans="1:7" ht="13.9" customHeight="1" thickBot="1" x14ac:dyDescent="0.25">
      <c r="A10" s="13"/>
      <c r="B10" s="13"/>
      <c r="C10" s="13"/>
      <c r="D10" s="13"/>
    </row>
    <row r="11" spans="1:7" ht="13.9" customHeight="1" x14ac:dyDescent="0.2">
      <c r="A11" s="1" t="s">
        <v>91</v>
      </c>
      <c r="B11" s="2" t="s">
        <v>21</v>
      </c>
      <c r="C11" s="2" t="s">
        <v>18</v>
      </c>
      <c r="D11" s="2" t="s">
        <v>13</v>
      </c>
      <c r="E11" s="3" t="s">
        <v>19</v>
      </c>
    </row>
    <row r="12" spans="1:7" ht="13.9" customHeight="1" x14ac:dyDescent="0.2">
      <c r="A12" s="5"/>
      <c r="B12" s="99" t="str">
        <f>'Competitie 2022'!$A$63</f>
        <v>Jos</v>
      </c>
      <c r="C12" s="7"/>
      <c r="D12" s="22">
        <v>8</v>
      </c>
      <c r="E12" s="62" t="s">
        <v>36</v>
      </c>
    </row>
    <row r="13" spans="1:7" ht="13.9" customHeight="1" x14ac:dyDescent="0.2">
      <c r="A13" s="5">
        <v>9</v>
      </c>
      <c r="B13" s="96" t="str">
        <f>'Competitie 2022'!$A$67</f>
        <v>Vincent</v>
      </c>
      <c r="C13" s="7">
        <v>20</v>
      </c>
      <c r="D13" s="6">
        <v>3</v>
      </c>
      <c r="E13" s="8"/>
    </row>
    <row r="14" spans="1:7" ht="13.9" customHeight="1" x14ac:dyDescent="0.2">
      <c r="A14" s="5">
        <v>10</v>
      </c>
      <c r="B14" s="96" t="str">
        <f>'Competitie 2022'!$A$85</f>
        <v xml:space="preserve">Henk </v>
      </c>
      <c r="C14" s="7">
        <v>4140</v>
      </c>
      <c r="D14" s="6">
        <v>1</v>
      </c>
      <c r="E14" s="8"/>
    </row>
    <row r="15" spans="1:7" ht="13.9" customHeight="1" x14ac:dyDescent="0.2">
      <c r="A15" s="5">
        <v>12</v>
      </c>
      <c r="B15" s="96" t="str">
        <f>'Competitie 2022'!$A$87</f>
        <v>Koos</v>
      </c>
      <c r="C15" s="7">
        <v>180</v>
      </c>
      <c r="D15" s="22">
        <v>2</v>
      </c>
      <c r="E15" s="8"/>
    </row>
    <row r="16" spans="1:7" ht="13.9" customHeight="1" x14ac:dyDescent="0.2">
      <c r="A16" s="5"/>
      <c r="B16" s="99" t="str">
        <f>'Competitie 2022'!$A$91</f>
        <v xml:space="preserve">Bas </v>
      </c>
      <c r="C16" s="64"/>
      <c r="D16" s="56">
        <v>8</v>
      </c>
      <c r="E16" s="62" t="s">
        <v>36</v>
      </c>
    </row>
    <row r="17" spans="1:5" ht="13.9" customHeight="1" x14ac:dyDescent="0.2">
      <c r="A17" s="5"/>
      <c r="B17" s="99" t="str">
        <f>'Competitie 2022'!$A$93</f>
        <v>Kees</v>
      </c>
      <c r="C17" s="7"/>
      <c r="D17" s="6">
        <v>8</v>
      </c>
      <c r="E17" s="62" t="s">
        <v>36</v>
      </c>
    </row>
    <row r="18" spans="1:5" ht="13.9" customHeight="1" thickBot="1" x14ac:dyDescent="0.25">
      <c r="A18" s="9"/>
      <c r="B18" s="138" t="str">
        <f>'Competitie 2022'!$A$99</f>
        <v>Marinus</v>
      </c>
      <c r="C18" s="10"/>
      <c r="D18" s="11">
        <v>8</v>
      </c>
      <c r="E18" s="62" t="s">
        <v>36</v>
      </c>
    </row>
    <row r="19" spans="1:5" ht="13.9" customHeight="1" x14ac:dyDescent="0.2">
      <c r="A19" s="15"/>
      <c r="B19" s="15" t="s">
        <v>22</v>
      </c>
      <c r="C19" s="26">
        <f>SUM(C12:C18)</f>
        <v>4340</v>
      </c>
      <c r="D19" s="13"/>
    </row>
    <row r="20" spans="1:5" ht="13.9" customHeight="1" thickBot="1" x14ac:dyDescent="0.25">
      <c r="A20" s="13"/>
      <c r="B20" s="13"/>
      <c r="C20" s="13"/>
      <c r="D20" s="13"/>
    </row>
    <row r="21" spans="1:5" ht="13.9" customHeight="1" x14ac:dyDescent="0.2">
      <c r="A21" s="1" t="s">
        <v>91</v>
      </c>
      <c r="B21" s="2" t="s">
        <v>23</v>
      </c>
      <c r="C21" s="2" t="s">
        <v>18</v>
      </c>
      <c r="D21" s="2" t="s">
        <v>13</v>
      </c>
      <c r="E21" s="3" t="s">
        <v>19</v>
      </c>
    </row>
    <row r="22" spans="1:5" ht="13.9" customHeight="1" x14ac:dyDescent="0.2">
      <c r="A22" s="5">
        <v>15</v>
      </c>
      <c r="B22" s="96" t="str">
        <f>'Competitie 2022'!$A$65</f>
        <v>Tonnie</v>
      </c>
      <c r="C22" s="7">
        <v>5930</v>
      </c>
      <c r="D22" s="22">
        <v>3</v>
      </c>
      <c r="E22" s="8"/>
    </row>
    <row r="23" spans="1:5" ht="13.9" customHeight="1" x14ac:dyDescent="0.2">
      <c r="A23" s="5"/>
      <c r="B23" s="99" t="str">
        <f>'Competitie 2022'!$A$69</f>
        <v xml:space="preserve">Lieke </v>
      </c>
      <c r="C23" s="7"/>
      <c r="D23" s="6">
        <v>8</v>
      </c>
      <c r="E23" s="62" t="s">
        <v>36</v>
      </c>
    </row>
    <row r="24" spans="1:5" ht="13.9" customHeight="1" x14ac:dyDescent="0.2">
      <c r="A24" s="5">
        <v>18</v>
      </c>
      <c r="B24" s="96" t="str">
        <f>'Competitie 2022'!$A$73</f>
        <v>Hein</v>
      </c>
      <c r="C24" s="7">
        <v>6070</v>
      </c>
      <c r="D24" s="6">
        <v>2</v>
      </c>
      <c r="E24" s="8"/>
    </row>
    <row r="25" spans="1:5" ht="13.9" customHeight="1" x14ac:dyDescent="0.2">
      <c r="A25" s="5">
        <v>19</v>
      </c>
      <c r="B25" s="96" t="str">
        <f>'Competitie 2022'!$A$75</f>
        <v>Willie W</v>
      </c>
      <c r="C25" s="7">
        <v>2065</v>
      </c>
      <c r="D25" s="22">
        <v>5</v>
      </c>
      <c r="E25" s="8"/>
    </row>
    <row r="26" spans="1:5" ht="13.9" customHeight="1" x14ac:dyDescent="0.2">
      <c r="A26" s="5">
        <v>16</v>
      </c>
      <c r="B26" s="96" t="str">
        <f>'Competitie 2022'!$A$79</f>
        <v>Geovani</v>
      </c>
      <c r="C26" s="7">
        <v>4895</v>
      </c>
      <c r="D26" s="6">
        <v>4</v>
      </c>
      <c r="E26" s="8"/>
    </row>
    <row r="27" spans="1:5" ht="13.9" customHeight="1" x14ac:dyDescent="0.2">
      <c r="A27" s="5">
        <v>17</v>
      </c>
      <c r="B27" s="96" t="str">
        <f>'Competitie 2022'!$A$89</f>
        <v xml:space="preserve">Richard </v>
      </c>
      <c r="C27" s="7">
        <v>15900</v>
      </c>
      <c r="D27" s="6">
        <v>1</v>
      </c>
      <c r="E27" s="29"/>
    </row>
    <row r="28" spans="1:5" ht="13.9" customHeight="1" thickBot="1" x14ac:dyDescent="0.25">
      <c r="A28" s="16"/>
      <c r="B28" s="140" t="str">
        <f>'Competitie 2022'!$A$97</f>
        <v xml:space="preserve">Martin </v>
      </c>
      <c r="C28" s="17"/>
      <c r="D28" s="11">
        <v>8</v>
      </c>
      <c r="E28" s="62" t="s">
        <v>36</v>
      </c>
    </row>
    <row r="29" spans="1:5" ht="13.9" customHeight="1" thickBot="1" x14ac:dyDescent="0.25">
      <c r="A29" s="27"/>
      <c r="B29" s="27" t="s">
        <v>24</v>
      </c>
      <c r="C29" s="28">
        <f>SUM(C22:C28)</f>
        <v>34860</v>
      </c>
      <c r="D29" s="19" t="s">
        <v>12</v>
      </c>
      <c r="E29" s="20">
        <f>SUM(C9+C19+C29)</f>
        <v>48460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9"/>
  <sheetViews>
    <sheetView showRowColHeaders="0" zoomScale="115" zoomScaleNormal="115" workbookViewId="0">
      <selection activeCell="B16" sqref="B16"/>
    </sheetView>
  </sheetViews>
  <sheetFormatPr defaultColWidth="8.85546875" defaultRowHeight="13.9" customHeight="1" x14ac:dyDescent="0.2"/>
  <cols>
    <col min="1" max="1" width="10.7109375" style="21" customWidth="1"/>
    <col min="2" max="2" width="37.140625" style="21" customWidth="1"/>
    <col min="3" max="3" width="15.28515625" style="21" customWidth="1"/>
    <col min="4" max="4" width="10" style="21" customWidth="1"/>
    <col min="5" max="5" width="26.7109375" style="21" customWidth="1"/>
    <col min="6" max="6" width="8.85546875" style="4" hidden="1" customWidth="1"/>
    <col min="7" max="16384" width="8.85546875" style="4"/>
  </cols>
  <sheetData>
    <row r="1" spans="1:7" ht="13.9" customHeight="1" x14ac:dyDescent="0.2">
      <c r="A1" s="1" t="s">
        <v>91</v>
      </c>
      <c r="B1" s="2" t="s">
        <v>17</v>
      </c>
      <c r="C1" s="2" t="s">
        <v>18</v>
      </c>
      <c r="D1" s="2" t="s">
        <v>13</v>
      </c>
      <c r="E1" s="3" t="s">
        <v>19</v>
      </c>
    </row>
    <row r="2" spans="1:7" ht="13.9" customHeight="1" x14ac:dyDescent="0.2">
      <c r="A2" s="5"/>
      <c r="B2" s="99" t="str">
        <f>'Competitie 2022'!$A$65</f>
        <v>Tonnie</v>
      </c>
      <c r="C2" s="7"/>
      <c r="D2" s="6">
        <v>8</v>
      </c>
      <c r="E2" s="62" t="s">
        <v>36</v>
      </c>
    </row>
    <row r="3" spans="1:7" ht="13.9" customHeight="1" x14ac:dyDescent="0.2">
      <c r="A3" s="5">
        <v>5</v>
      </c>
      <c r="B3" s="96" t="str">
        <f>'Competitie 2022'!$A$67</f>
        <v>Vincent</v>
      </c>
      <c r="C3" s="7">
        <v>5460</v>
      </c>
      <c r="D3" s="56">
        <v>2</v>
      </c>
      <c r="E3" s="23"/>
    </row>
    <row r="4" spans="1:7" ht="13.9" customHeight="1" x14ac:dyDescent="0.2">
      <c r="A4" s="5"/>
      <c r="B4" s="99" t="str">
        <f>'Competitie 2022'!$A$73</f>
        <v>Hein</v>
      </c>
      <c r="C4" s="7"/>
      <c r="D4" s="6">
        <v>8</v>
      </c>
      <c r="E4" s="62" t="s">
        <v>36</v>
      </c>
    </row>
    <row r="5" spans="1:7" ht="13.9" customHeight="1" x14ac:dyDescent="0.2">
      <c r="A5" s="5">
        <v>7</v>
      </c>
      <c r="B5" s="96" t="str">
        <f>'Competitie 2022'!$A$87</f>
        <v>Koos</v>
      </c>
      <c r="C5" s="7">
        <v>5740</v>
      </c>
      <c r="D5" s="6">
        <v>1</v>
      </c>
      <c r="E5" s="23"/>
      <c r="G5" s="4" t="s">
        <v>25</v>
      </c>
    </row>
    <row r="6" spans="1:7" ht="13.9" customHeight="1" x14ac:dyDescent="0.2">
      <c r="A6" s="5">
        <v>1</v>
      </c>
      <c r="B6" s="96" t="str">
        <f>'Competitie 2022'!$A$89</f>
        <v xml:space="preserve">Richard </v>
      </c>
      <c r="C6" s="7">
        <v>880</v>
      </c>
      <c r="D6" s="6">
        <v>4</v>
      </c>
      <c r="E6" s="23"/>
    </row>
    <row r="7" spans="1:7" ht="13.9" customHeight="1" x14ac:dyDescent="0.2">
      <c r="A7" s="5">
        <v>4</v>
      </c>
      <c r="B7" s="96" t="str">
        <f>'Competitie 2022'!$A$91</f>
        <v xml:space="preserve">Bas </v>
      </c>
      <c r="C7" s="7">
        <v>1540</v>
      </c>
      <c r="D7" s="6">
        <v>3</v>
      </c>
      <c r="E7" s="23"/>
    </row>
    <row r="8" spans="1:7" ht="13.9" customHeight="1" thickBot="1" x14ac:dyDescent="0.25">
      <c r="A8" s="9">
        <v>6</v>
      </c>
      <c r="B8" s="98" t="str">
        <f>'Competitie 2022'!$A$99</f>
        <v>Marinus</v>
      </c>
      <c r="C8" s="10">
        <v>10</v>
      </c>
      <c r="D8" s="11">
        <v>5</v>
      </c>
      <c r="E8" s="25"/>
    </row>
    <row r="9" spans="1:7" ht="13.9" customHeight="1" x14ac:dyDescent="0.2">
      <c r="A9" s="15"/>
      <c r="B9" s="15" t="s">
        <v>20</v>
      </c>
      <c r="C9" s="26">
        <f>SUM(C2:C8)</f>
        <v>13630</v>
      </c>
      <c r="D9" s="13"/>
    </row>
    <row r="10" spans="1:7" ht="13.9" customHeight="1" thickBot="1" x14ac:dyDescent="0.25">
      <c r="A10" s="13"/>
      <c r="B10" s="13"/>
      <c r="C10" s="13"/>
      <c r="D10" s="13"/>
    </row>
    <row r="11" spans="1:7" ht="13.9" customHeight="1" x14ac:dyDescent="0.2">
      <c r="A11" s="1" t="s">
        <v>91</v>
      </c>
      <c r="B11" s="2" t="s">
        <v>21</v>
      </c>
      <c r="C11" s="2" t="s">
        <v>18</v>
      </c>
      <c r="D11" s="2" t="s">
        <v>13</v>
      </c>
      <c r="E11" s="3" t="s">
        <v>19</v>
      </c>
    </row>
    <row r="12" spans="1:7" ht="13.9" customHeight="1" x14ac:dyDescent="0.2">
      <c r="A12" s="5">
        <v>14</v>
      </c>
      <c r="B12" s="96" t="str">
        <f>'Competitie 2022'!$A$69</f>
        <v xml:space="preserve">Lieke </v>
      </c>
      <c r="C12" s="7">
        <v>800</v>
      </c>
      <c r="D12" s="56">
        <v>6</v>
      </c>
      <c r="E12" s="23"/>
    </row>
    <row r="13" spans="1:7" ht="13.9" customHeight="1" x14ac:dyDescent="0.2">
      <c r="A13" s="5">
        <v>10</v>
      </c>
      <c r="B13" s="96" t="str">
        <f>'Competitie 2022'!$A$71</f>
        <v xml:space="preserve">Xander </v>
      </c>
      <c r="C13" s="7">
        <v>980</v>
      </c>
      <c r="D13" s="6">
        <v>5</v>
      </c>
      <c r="E13" s="23"/>
    </row>
    <row r="14" spans="1:7" ht="13.9" customHeight="1" x14ac:dyDescent="0.2">
      <c r="A14" s="5">
        <v>12</v>
      </c>
      <c r="B14" s="96" t="str">
        <f>'Competitie 2022'!$A$75</f>
        <v>Willie W</v>
      </c>
      <c r="C14" s="7">
        <v>1560</v>
      </c>
      <c r="D14" s="6">
        <v>3</v>
      </c>
      <c r="E14" s="23"/>
    </row>
    <row r="15" spans="1:7" ht="13.9" customHeight="1" x14ac:dyDescent="0.2">
      <c r="A15" s="5">
        <v>11</v>
      </c>
      <c r="B15" s="96" t="str">
        <f>'Competitie 2022'!$A$77</f>
        <v xml:space="preserve">John </v>
      </c>
      <c r="C15" s="7">
        <v>2300</v>
      </c>
      <c r="D15" s="22">
        <v>2</v>
      </c>
      <c r="E15" s="23"/>
    </row>
    <row r="16" spans="1:7" ht="13.9" customHeight="1" x14ac:dyDescent="0.2">
      <c r="A16" s="5">
        <v>13</v>
      </c>
      <c r="B16" s="96" t="str">
        <f>'Competitie 2022'!$A$79</f>
        <v>Geovani</v>
      </c>
      <c r="C16" s="7">
        <v>1180</v>
      </c>
      <c r="D16" s="6">
        <v>4</v>
      </c>
      <c r="E16" s="23"/>
    </row>
    <row r="17" spans="1:5" ht="13.9" customHeight="1" x14ac:dyDescent="0.2">
      <c r="A17" s="5"/>
      <c r="B17" s="99" t="str">
        <f>'Competitie 2022'!$A$81</f>
        <v xml:space="preserve">Marcel </v>
      </c>
      <c r="C17" s="7"/>
      <c r="D17" s="6">
        <v>8</v>
      </c>
      <c r="E17" s="62" t="s">
        <v>36</v>
      </c>
    </row>
    <row r="18" spans="1:5" ht="13.9" customHeight="1" thickBot="1" x14ac:dyDescent="0.25">
      <c r="A18" s="9">
        <v>9</v>
      </c>
      <c r="B18" s="98" t="str">
        <f>'Competitie 2022'!$A$97</f>
        <v xml:space="preserve">Martin </v>
      </c>
      <c r="C18" s="10">
        <v>7160</v>
      </c>
      <c r="D18" s="11">
        <v>1</v>
      </c>
      <c r="E18" s="25"/>
    </row>
    <row r="19" spans="1:5" ht="13.9" customHeight="1" x14ac:dyDescent="0.2">
      <c r="A19" s="15"/>
      <c r="B19" s="15" t="s">
        <v>22</v>
      </c>
      <c r="C19" s="26">
        <f>SUM(C12:C18)</f>
        <v>13980</v>
      </c>
      <c r="D19" s="13"/>
    </row>
    <row r="20" spans="1:5" ht="13.9" customHeight="1" thickBot="1" x14ac:dyDescent="0.25">
      <c r="A20" s="13"/>
      <c r="B20" s="13"/>
      <c r="C20" s="13"/>
      <c r="D20" s="13"/>
    </row>
    <row r="21" spans="1:5" ht="13.9" customHeight="1" x14ac:dyDescent="0.2">
      <c r="A21" s="1" t="s">
        <v>91</v>
      </c>
      <c r="B21" s="2" t="s">
        <v>23</v>
      </c>
      <c r="C21" s="2" t="s">
        <v>18</v>
      </c>
      <c r="D21" s="2" t="s">
        <v>13</v>
      </c>
      <c r="E21" s="3" t="s">
        <v>19</v>
      </c>
    </row>
    <row r="22" spans="1:5" ht="13.9" customHeight="1" x14ac:dyDescent="0.2">
      <c r="A22" s="5"/>
      <c r="B22" s="99" t="str">
        <f>'Competitie 2022'!$A$61</f>
        <v xml:space="preserve">Frieda </v>
      </c>
      <c r="C22" s="7"/>
      <c r="D22" s="56">
        <v>8</v>
      </c>
      <c r="E22" s="62" t="s">
        <v>36</v>
      </c>
    </row>
    <row r="23" spans="1:5" ht="13.9" customHeight="1" x14ac:dyDescent="0.2">
      <c r="A23" s="5"/>
      <c r="B23" s="99" t="str">
        <f>'Competitie 2022'!$A$63</f>
        <v>Jos</v>
      </c>
      <c r="C23" s="7"/>
      <c r="D23" s="56">
        <v>8</v>
      </c>
      <c r="E23" s="62" t="s">
        <v>36</v>
      </c>
    </row>
    <row r="24" spans="1:5" ht="13.9" customHeight="1" x14ac:dyDescent="0.2">
      <c r="A24" s="5">
        <v>17</v>
      </c>
      <c r="B24" s="96" t="str">
        <f>'Competitie 2022'!$A$83</f>
        <v>Herman</v>
      </c>
      <c r="C24" s="7">
        <v>1720</v>
      </c>
      <c r="D24" s="6">
        <v>3</v>
      </c>
      <c r="E24" s="23"/>
    </row>
    <row r="25" spans="1:5" ht="13.9" customHeight="1" x14ac:dyDescent="0.2">
      <c r="A25" s="5">
        <v>20</v>
      </c>
      <c r="B25" s="96" t="str">
        <f>'Competitie 2022'!$A$85</f>
        <v xml:space="preserve">Henk </v>
      </c>
      <c r="C25" s="7">
        <v>1260</v>
      </c>
      <c r="D25" s="22">
        <v>4</v>
      </c>
      <c r="E25" s="23"/>
    </row>
    <row r="26" spans="1:5" ht="13.9" customHeight="1" x14ac:dyDescent="0.2">
      <c r="A26" s="5">
        <v>18</v>
      </c>
      <c r="B26" s="96" t="str">
        <f>'Competitie 2022'!$A$93</f>
        <v>Kees</v>
      </c>
      <c r="C26" s="7">
        <v>10300</v>
      </c>
      <c r="D26" s="56">
        <v>1</v>
      </c>
      <c r="E26" s="23"/>
    </row>
    <row r="27" spans="1:5" ht="13.9" customHeight="1" x14ac:dyDescent="0.2">
      <c r="A27" s="5">
        <v>19</v>
      </c>
      <c r="B27" s="96" t="str">
        <f>'Competitie 2022'!$A$95</f>
        <v>Willy H</v>
      </c>
      <c r="C27" s="7">
        <v>2160</v>
      </c>
      <c r="D27" s="6">
        <v>2</v>
      </c>
      <c r="E27" s="23"/>
    </row>
    <row r="28" spans="1:5" ht="13.9" customHeight="1" thickBot="1" x14ac:dyDescent="0.25">
      <c r="A28" s="16">
        <v>15</v>
      </c>
      <c r="B28" s="123" t="str">
        <f>'Competitie 2022'!$A$101</f>
        <v xml:space="preserve">Joop </v>
      </c>
      <c r="C28" s="17">
        <v>860</v>
      </c>
      <c r="D28" s="11">
        <v>5</v>
      </c>
      <c r="E28" s="25"/>
    </row>
    <row r="29" spans="1:5" ht="13.9" customHeight="1" thickBot="1" x14ac:dyDescent="0.25">
      <c r="A29" s="27"/>
      <c r="B29" s="27" t="s">
        <v>24</v>
      </c>
      <c r="C29" s="28">
        <f>SUM(C22:C28)</f>
        <v>16300</v>
      </c>
      <c r="D29" s="19" t="s">
        <v>12</v>
      </c>
      <c r="E29" s="20">
        <f>SUM(C9+C19+C29)</f>
        <v>43910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9"/>
  <sheetViews>
    <sheetView showRowColHeaders="0" zoomScale="115" zoomScaleNormal="115" workbookViewId="0">
      <selection activeCell="B16" sqref="B16"/>
    </sheetView>
  </sheetViews>
  <sheetFormatPr defaultColWidth="8.85546875" defaultRowHeight="13.9" customHeight="1" x14ac:dyDescent="0.2"/>
  <cols>
    <col min="1" max="1" width="10.7109375" style="21" customWidth="1"/>
    <col min="2" max="2" width="37.140625" style="21" customWidth="1"/>
    <col min="3" max="3" width="15.28515625" style="21" customWidth="1"/>
    <col min="4" max="4" width="10" style="21" customWidth="1"/>
    <col min="5" max="5" width="26.7109375" style="14" customWidth="1"/>
    <col min="6" max="6" width="8.85546875" style="4" hidden="1" customWidth="1"/>
    <col min="7" max="16384" width="8.85546875" style="4"/>
  </cols>
  <sheetData>
    <row r="1" spans="1:7" ht="13.9" customHeight="1" x14ac:dyDescent="0.2">
      <c r="A1" s="1" t="s">
        <v>91</v>
      </c>
      <c r="B1" s="2" t="s">
        <v>17</v>
      </c>
      <c r="C1" s="2" t="s">
        <v>18</v>
      </c>
      <c r="D1" s="2" t="s">
        <v>13</v>
      </c>
      <c r="E1" s="3" t="s">
        <v>19</v>
      </c>
    </row>
    <row r="2" spans="1:7" ht="13.9" customHeight="1" x14ac:dyDescent="0.2">
      <c r="A2" s="5">
        <v>7</v>
      </c>
      <c r="B2" s="96" t="str">
        <f>'Competitie 2022'!$A$63</f>
        <v>Jos</v>
      </c>
      <c r="C2" s="7">
        <v>20</v>
      </c>
      <c r="D2" s="6">
        <v>3</v>
      </c>
      <c r="E2" s="8"/>
    </row>
    <row r="3" spans="1:7" ht="13.9" customHeight="1" x14ac:dyDescent="0.2">
      <c r="A3" s="5"/>
      <c r="B3" s="99" t="str">
        <f>'Competitie 2022'!$A$71</f>
        <v xml:space="preserve">Xander </v>
      </c>
      <c r="C3" s="7"/>
      <c r="D3" s="6">
        <v>8</v>
      </c>
      <c r="E3" s="62" t="s">
        <v>36</v>
      </c>
    </row>
    <row r="4" spans="1:7" ht="13.9" customHeight="1" x14ac:dyDescent="0.2">
      <c r="A4" s="5">
        <v>1</v>
      </c>
      <c r="B4" s="96" t="str">
        <f>'Competitie 2022'!$A$81</f>
        <v xml:space="preserve">Marcel </v>
      </c>
      <c r="C4" s="7">
        <v>3380</v>
      </c>
      <c r="D4" s="6">
        <v>2</v>
      </c>
      <c r="E4" s="8"/>
    </row>
    <row r="5" spans="1:7" ht="13.9" customHeight="1" x14ac:dyDescent="0.2">
      <c r="A5" s="5">
        <v>5</v>
      </c>
      <c r="B5" s="96" t="str">
        <f>'Competitie 2022'!$A$85</f>
        <v xml:space="preserve">Henk </v>
      </c>
      <c r="C5" s="7">
        <v>6140</v>
      </c>
      <c r="D5" s="6">
        <v>1</v>
      </c>
      <c r="E5" s="8"/>
      <c r="G5" s="4" t="s">
        <v>25</v>
      </c>
    </row>
    <row r="6" spans="1:7" ht="13.9" customHeight="1" x14ac:dyDescent="0.2">
      <c r="A6" s="5"/>
      <c r="B6" s="99" t="str">
        <f>'Competitie 2022'!$A$91</f>
        <v xml:space="preserve">Bas </v>
      </c>
      <c r="C6" s="7"/>
      <c r="D6" s="6">
        <v>8</v>
      </c>
      <c r="E6" s="62" t="s">
        <v>36</v>
      </c>
    </row>
    <row r="7" spans="1:7" ht="13.9" customHeight="1" x14ac:dyDescent="0.2">
      <c r="A7" s="5">
        <v>2</v>
      </c>
      <c r="B7" s="96" t="str">
        <f>'Competitie 2022'!$A$93</f>
        <v>Kees</v>
      </c>
      <c r="C7" s="7">
        <v>20</v>
      </c>
      <c r="D7" s="6">
        <v>3</v>
      </c>
      <c r="E7" s="8"/>
    </row>
    <row r="8" spans="1:7" ht="13.9" customHeight="1" thickBot="1" x14ac:dyDescent="0.25">
      <c r="A8" s="9">
        <v>6</v>
      </c>
      <c r="B8" s="98" t="str">
        <f>'Competitie 2022'!$A$99</f>
        <v>Marinus</v>
      </c>
      <c r="C8" s="10">
        <v>0</v>
      </c>
      <c r="D8" s="11">
        <v>7</v>
      </c>
      <c r="E8" s="12"/>
    </row>
    <row r="9" spans="1:7" ht="13.9" customHeight="1" x14ac:dyDescent="0.2">
      <c r="A9" s="15"/>
      <c r="B9" s="15" t="s">
        <v>20</v>
      </c>
      <c r="C9" s="26">
        <f>SUM(C2:C8)</f>
        <v>9560</v>
      </c>
      <c r="D9" s="13"/>
    </row>
    <row r="10" spans="1:7" ht="13.9" customHeight="1" thickBot="1" x14ac:dyDescent="0.25">
      <c r="A10" s="13"/>
      <c r="B10" s="13"/>
      <c r="C10" s="13"/>
      <c r="D10" s="13"/>
    </row>
    <row r="11" spans="1:7" ht="13.9" customHeight="1" x14ac:dyDescent="0.2">
      <c r="A11" s="1" t="s">
        <v>91</v>
      </c>
      <c r="B11" s="2" t="s">
        <v>21</v>
      </c>
      <c r="C11" s="2" t="s">
        <v>18</v>
      </c>
      <c r="D11" s="2" t="s">
        <v>13</v>
      </c>
      <c r="E11" s="3" t="s">
        <v>19</v>
      </c>
    </row>
    <row r="12" spans="1:7" ht="13.9" customHeight="1" x14ac:dyDescent="0.2">
      <c r="A12" s="5">
        <v>13</v>
      </c>
      <c r="B12" s="96" t="str">
        <f>'Competitie 2022'!$A$67</f>
        <v>Vincent</v>
      </c>
      <c r="C12" s="7">
        <v>3120</v>
      </c>
      <c r="D12" s="22">
        <v>2</v>
      </c>
      <c r="E12" s="8"/>
    </row>
    <row r="13" spans="1:7" ht="13.9" customHeight="1" x14ac:dyDescent="0.2">
      <c r="A13" s="5"/>
      <c r="B13" s="99" t="str">
        <f>'Competitie 2022'!$A$69</f>
        <v xml:space="preserve">Lieke </v>
      </c>
      <c r="C13" s="7"/>
      <c r="D13" s="6">
        <v>8</v>
      </c>
      <c r="E13" s="62" t="s">
        <v>36</v>
      </c>
    </row>
    <row r="14" spans="1:7" ht="13.9" customHeight="1" x14ac:dyDescent="0.2">
      <c r="A14" s="5">
        <v>11</v>
      </c>
      <c r="B14" s="96" t="str">
        <f>'Competitie 2022'!$A$77</f>
        <v xml:space="preserve">John </v>
      </c>
      <c r="C14" s="7">
        <v>4620</v>
      </c>
      <c r="D14" s="6">
        <v>1</v>
      </c>
      <c r="E14" s="8"/>
    </row>
    <row r="15" spans="1:7" ht="13.9" customHeight="1" x14ac:dyDescent="0.2">
      <c r="A15" s="5"/>
      <c r="B15" s="96" t="str">
        <f>'Competitie 2022'!$A$79</f>
        <v>Geovani</v>
      </c>
      <c r="C15" s="7"/>
      <c r="D15" s="104">
        <v>14</v>
      </c>
      <c r="E15" s="103" t="s">
        <v>75</v>
      </c>
    </row>
    <row r="16" spans="1:7" ht="13.9" customHeight="1" x14ac:dyDescent="0.2">
      <c r="A16" s="5"/>
      <c r="B16" s="99" t="str">
        <f>'Competitie 2022'!$A$83</f>
        <v>Herman</v>
      </c>
      <c r="C16" s="7"/>
      <c r="D16" s="6">
        <v>8</v>
      </c>
      <c r="E16" s="62" t="s">
        <v>36</v>
      </c>
    </row>
    <row r="17" spans="1:5" ht="13.9" customHeight="1" x14ac:dyDescent="0.2">
      <c r="A17" s="5"/>
      <c r="B17" s="99" t="str">
        <f>'Competitie 2022'!$A$89</f>
        <v xml:space="preserve">Richard </v>
      </c>
      <c r="C17" s="7"/>
      <c r="D17" s="6">
        <v>8</v>
      </c>
      <c r="E17" s="62" t="s">
        <v>36</v>
      </c>
    </row>
    <row r="18" spans="1:5" ht="13.9" customHeight="1" thickBot="1" x14ac:dyDescent="0.25">
      <c r="A18" s="9">
        <v>8</v>
      </c>
      <c r="B18" s="98" t="str">
        <f>'Competitie 2022'!$A$101</f>
        <v xml:space="preserve">Joop </v>
      </c>
      <c r="C18" s="10">
        <v>80</v>
      </c>
      <c r="D18" s="11">
        <v>3</v>
      </c>
      <c r="E18" s="12"/>
    </row>
    <row r="19" spans="1:5" ht="13.9" customHeight="1" x14ac:dyDescent="0.2">
      <c r="A19" s="15"/>
      <c r="B19" s="15" t="s">
        <v>22</v>
      </c>
      <c r="C19" s="26">
        <f>SUM(C12:C18)</f>
        <v>7820</v>
      </c>
      <c r="D19" s="13"/>
    </row>
    <row r="20" spans="1:5" ht="13.9" customHeight="1" thickBot="1" x14ac:dyDescent="0.25">
      <c r="A20" s="13"/>
      <c r="B20" s="13"/>
      <c r="C20" s="13"/>
      <c r="D20" s="13"/>
    </row>
    <row r="21" spans="1:5" ht="13.9" customHeight="1" x14ac:dyDescent="0.2">
      <c r="A21" s="1" t="s">
        <v>91</v>
      </c>
      <c r="B21" s="2" t="s">
        <v>23</v>
      </c>
      <c r="C21" s="2" t="s">
        <v>18</v>
      </c>
      <c r="D21" s="2" t="s">
        <v>13</v>
      </c>
      <c r="E21" s="3" t="s">
        <v>19</v>
      </c>
    </row>
    <row r="22" spans="1:5" ht="13.9" customHeight="1" x14ac:dyDescent="0.2">
      <c r="A22" s="5">
        <v>20</v>
      </c>
      <c r="B22" s="96" t="str">
        <f>'Competitie 2022'!$A$61</f>
        <v xml:space="preserve">Frieda </v>
      </c>
      <c r="C22" s="7">
        <v>0</v>
      </c>
      <c r="D22" s="22">
        <v>7</v>
      </c>
      <c r="E22" s="8"/>
    </row>
    <row r="23" spans="1:5" ht="13.9" customHeight="1" x14ac:dyDescent="0.2">
      <c r="A23" s="5">
        <v>19</v>
      </c>
      <c r="B23" s="96" t="str">
        <f>'Competitie 2022'!$A$65</f>
        <v>Tonnie</v>
      </c>
      <c r="C23" s="7">
        <v>0</v>
      </c>
      <c r="D23" s="6">
        <v>7</v>
      </c>
      <c r="E23" s="8"/>
    </row>
    <row r="24" spans="1:5" ht="13.9" customHeight="1" x14ac:dyDescent="0.2">
      <c r="A24" s="5">
        <v>15</v>
      </c>
      <c r="B24" s="96" t="str">
        <f>'Competitie 2022'!$A$73</f>
        <v>Hein</v>
      </c>
      <c r="C24" s="7">
        <v>5660</v>
      </c>
      <c r="D24" s="6">
        <v>3</v>
      </c>
      <c r="E24" s="8"/>
    </row>
    <row r="25" spans="1:5" ht="13.9" customHeight="1" x14ac:dyDescent="0.2">
      <c r="A25" s="5">
        <v>18</v>
      </c>
      <c r="B25" s="96" t="str">
        <f>'Competitie 2022'!$A$75</f>
        <v>Willie W</v>
      </c>
      <c r="C25" s="7">
        <v>3260</v>
      </c>
      <c r="D25" s="22">
        <v>4</v>
      </c>
      <c r="E25" s="8"/>
    </row>
    <row r="26" spans="1:5" ht="13.9" customHeight="1" x14ac:dyDescent="0.2">
      <c r="A26" s="5">
        <v>17</v>
      </c>
      <c r="B26" s="96" t="str">
        <f>'Competitie 2022'!$A$87</f>
        <v>Koos</v>
      </c>
      <c r="C26" s="7">
        <v>7280</v>
      </c>
      <c r="D26" s="6">
        <v>2</v>
      </c>
      <c r="E26" s="8"/>
    </row>
    <row r="27" spans="1:5" ht="13.9" customHeight="1" x14ac:dyDescent="0.2">
      <c r="A27" s="5">
        <v>21</v>
      </c>
      <c r="B27" s="96" t="str">
        <f>'Competitie 2022'!$A$95</f>
        <v>Willy H</v>
      </c>
      <c r="C27" s="7">
        <v>8740</v>
      </c>
      <c r="D27" s="6">
        <v>1</v>
      </c>
      <c r="E27" s="8"/>
    </row>
    <row r="28" spans="1:5" ht="13.9" customHeight="1" thickBot="1" x14ac:dyDescent="0.25">
      <c r="A28" s="16">
        <v>16</v>
      </c>
      <c r="B28" s="123" t="str">
        <f>'Competitie 2022'!$A$97</f>
        <v xml:space="preserve">Martin </v>
      </c>
      <c r="C28" s="17">
        <v>60</v>
      </c>
      <c r="D28" s="11">
        <v>5</v>
      </c>
      <c r="E28" s="12"/>
    </row>
    <row r="29" spans="1:5" ht="13.9" customHeight="1" thickBot="1" x14ac:dyDescent="0.25">
      <c r="A29" s="27"/>
      <c r="B29" s="27" t="s">
        <v>24</v>
      </c>
      <c r="C29" s="28">
        <f>SUM(C22:C28)</f>
        <v>25000</v>
      </c>
      <c r="D29" s="19" t="s">
        <v>12</v>
      </c>
      <c r="E29" s="20">
        <f>SUM(C9+C19+C29)</f>
        <v>42380</v>
      </c>
    </row>
  </sheetData>
  <pageMargins left="0.7" right="0.7" top="0.75" bottom="0.75" header="0.3" footer="0.3"/>
  <pageSetup paperSize="9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9"/>
  <sheetViews>
    <sheetView showRowColHeaders="0" zoomScale="115" zoomScaleNormal="115" workbookViewId="0">
      <selection activeCell="B16" sqref="B16"/>
    </sheetView>
  </sheetViews>
  <sheetFormatPr defaultColWidth="8.85546875" defaultRowHeight="13.9" customHeight="1" x14ac:dyDescent="0.2"/>
  <cols>
    <col min="1" max="1" width="10.7109375" style="21" customWidth="1"/>
    <col min="2" max="2" width="36.85546875" style="21" customWidth="1"/>
    <col min="3" max="3" width="15" style="21" customWidth="1"/>
    <col min="4" max="4" width="13.42578125" style="21" customWidth="1"/>
    <col min="5" max="5" width="26.7109375" style="14" customWidth="1"/>
    <col min="6" max="16384" width="8.85546875" style="4"/>
  </cols>
  <sheetData>
    <row r="1" spans="1:5" ht="13.9" customHeight="1" x14ac:dyDescent="0.2">
      <c r="A1" s="1" t="s">
        <v>91</v>
      </c>
      <c r="B1" s="2" t="s">
        <v>17</v>
      </c>
      <c r="C1" s="2" t="s">
        <v>18</v>
      </c>
      <c r="D1" s="2" t="s">
        <v>13</v>
      </c>
      <c r="E1" s="3" t="s">
        <v>19</v>
      </c>
    </row>
    <row r="2" spans="1:5" ht="13.9" customHeight="1" x14ac:dyDescent="0.2">
      <c r="A2" s="5"/>
      <c r="B2" s="99" t="str">
        <f>'Competitie 2022'!$A$61</f>
        <v xml:space="preserve">Frieda </v>
      </c>
      <c r="C2" s="7"/>
      <c r="D2" s="6">
        <v>8</v>
      </c>
      <c r="E2" s="62" t="s">
        <v>36</v>
      </c>
    </row>
    <row r="3" spans="1:5" ht="13.9" customHeight="1" x14ac:dyDescent="0.2">
      <c r="A3" s="5">
        <v>4</v>
      </c>
      <c r="B3" s="124" t="str">
        <f>'Competitie 2022'!$A$67</f>
        <v>Vincent</v>
      </c>
      <c r="C3" s="7">
        <v>1420</v>
      </c>
      <c r="D3" s="6">
        <v>1</v>
      </c>
      <c r="E3" s="8"/>
    </row>
    <row r="4" spans="1:5" ht="13.9" customHeight="1" x14ac:dyDescent="0.2">
      <c r="A4" s="5">
        <v>1</v>
      </c>
      <c r="B4" s="96" t="str">
        <f>'Competitie 2022'!$A$73</f>
        <v>Hein</v>
      </c>
      <c r="C4" s="7">
        <v>0</v>
      </c>
      <c r="D4" s="6">
        <v>7</v>
      </c>
      <c r="E4" s="8"/>
    </row>
    <row r="5" spans="1:5" ht="13.9" customHeight="1" x14ac:dyDescent="0.2">
      <c r="A5" s="5">
        <v>2</v>
      </c>
      <c r="B5" s="96" t="str">
        <f>'Competitie 2022'!$A$75</f>
        <v>Willie W</v>
      </c>
      <c r="C5" s="7">
        <v>20</v>
      </c>
      <c r="D5" s="6">
        <v>4</v>
      </c>
      <c r="E5" s="8"/>
    </row>
    <row r="6" spans="1:5" ht="13.9" customHeight="1" x14ac:dyDescent="0.2">
      <c r="A6" s="5">
        <v>3</v>
      </c>
      <c r="B6" s="96" t="str">
        <f>'Competitie 2022'!$A$87</f>
        <v>Koos</v>
      </c>
      <c r="C6" s="7">
        <v>70</v>
      </c>
      <c r="D6" s="6">
        <v>3</v>
      </c>
      <c r="E6" s="8"/>
    </row>
    <row r="7" spans="1:5" ht="13.9" customHeight="1" x14ac:dyDescent="0.2">
      <c r="A7" s="5">
        <v>6</v>
      </c>
      <c r="B7" s="96" t="str">
        <f>'Competitie 2022'!$A$95</f>
        <v>Willy H</v>
      </c>
      <c r="C7" s="7">
        <v>260</v>
      </c>
      <c r="D7" s="6">
        <v>2</v>
      </c>
      <c r="E7" s="8"/>
    </row>
    <row r="8" spans="1:5" ht="13.9" customHeight="1" thickBot="1" x14ac:dyDescent="0.25">
      <c r="A8" s="9"/>
      <c r="B8" s="138" t="str">
        <f>'Competitie 2022'!$A$97</f>
        <v xml:space="preserve">Martin </v>
      </c>
      <c r="C8" s="10"/>
      <c r="D8" s="11">
        <v>8</v>
      </c>
      <c r="E8" s="62" t="s">
        <v>36</v>
      </c>
    </row>
    <row r="9" spans="1:5" ht="13.9" customHeight="1" x14ac:dyDescent="0.2">
      <c r="A9" s="15"/>
      <c r="B9" s="15" t="s">
        <v>20</v>
      </c>
      <c r="C9" s="26">
        <f>SUM(C2:C8)</f>
        <v>1770</v>
      </c>
    </row>
    <row r="10" spans="1:5" ht="13.9" customHeight="1" thickBot="1" x14ac:dyDescent="0.25"/>
    <row r="11" spans="1:5" ht="13.9" customHeight="1" x14ac:dyDescent="0.2">
      <c r="A11" s="1" t="s">
        <v>91</v>
      </c>
      <c r="B11" s="2" t="s">
        <v>21</v>
      </c>
      <c r="C11" s="2" t="s">
        <v>18</v>
      </c>
      <c r="D11" s="2" t="s">
        <v>13</v>
      </c>
      <c r="E11" s="3" t="s">
        <v>19</v>
      </c>
    </row>
    <row r="12" spans="1:5" ht="13.9" customHeight="1" x14ac:dyDescent="0.25">
      <c r="A12" s="5"/>
      <c r="B12" s="95" t="str">
        <f>'Competitie 2022'!$A$65</f>
        <v>Tonnie</v>
      </c>
      <c r="C12" s="7"/>
      <c r="D12" s="22">
        <v>8</v>
      </c>
      <c r="E12" s="62" t="s">
        <v>36</v>
      </c>
    </row>
    <row r="13" spans="1:5" ht="13.9" customHeight="1" x14ac:dyDescent="0.25">
      <c r="A13" s="5">
        <v>13</v>
      </c>
      <c r="B13" s="97" t="str">
        <f>'Competitie 2022'!$A$71</f>
        <v xml:space="preserve">Xander </v>
      </c>
      <c r="C13" s="7">
        <v>3640</v>
      </c>
      <c r="D13" s="6">
        <v>3</v>
      </c>
      <c r="E13" s="8"/>
    </row>
    <row r="14" spans="1:5" ht="13.9" customHeight="1" x14ac:dyDescent="0.25">
      <c r="A14" s="5">
        <v>11</v>
      </c>
      <c r="B14" s="97" t="str">
        <f>'Competitie 2022'!$A$81</f>
        <v xml:space="preserve">Marcel </v>
      </c>
      <c r="C14" s="7">
        <v>4000</v>
      </c>
      <c r="D14" s="6">
        <v>2</v>
      </c>
      <c r="E14" s="8"/>
    </row>
    <row r="15" spans="1:5" ht="13.9" customHeight="1" x14ac:dyDescent="0.25">
      <c r="A15" s="5">
        <v>10</v>
      </c>
      <c r="B15" s="97" t="str">
        <f>'Competitie 2022'!$A$85</f>
        <v xml:space="preserve">Henk </v>
      </c>
      <c r="C15" s="7">
        <v>1620</v>
      </c>
      <c r="D15" s="22">
        <v>5</v>
      </c>
      <c r="E15" s="8"/>
    </row>
    <row r="16" spans="1:5" ht="13.9" customHeight="1" x14ac:dyDescent="0.25">
      <c r="A16" s="5">
        <v>14</v>
      </c>
      <c r="B16" s="97" t="str">
        <f>'Competitie 2022'!$A$91</f>
        <v xml:space="preserve">Bas </v>
      </c>
      <c r="C16" s="7">
        <v>8680</v>
      </c>
      <c r="D16" s="6">
        <v>1</v>
      </c>
      <c r="E16" s="8"/>
    </row>
    <row r="17" spans="1:5" ht="13.9" customHeight="1" x14ac:dyDescent="0.25">
      <c r="A17" s="5">
        <v>8</v>
      </c>
      <c r="B17" s="97" t="str">
        <f>'Competitie 2022'!$A$93</f>
        <v>Kees</v>
      </c>
      <c r="C17" s="7">
        <v>2420</v>
      </c>
      <c r="D17" s="6">
        <v>4</v>
      </c>
      <c r="E17" s="8"/>
    </row>
    <row r="18" spans="1:5" ht="13.9" customHeight="1" thickBot="1" x14ac:dyDescent="0.3">
      <c r="A18" s="9">
        <v>9</v>
      </c>
      <c r="B18" s="97" t="str">
        <f>'Competitie 2022'!$A$99</f>
        <v>Marinus</v>
      </c>
      <c r="C18" s="10">
        <v>1620</v>
      </c>
      <c r="D18" s="11">
        <v>5</v>
      </c>
      <c r="E18" s="12"/>
    </row>
    <row r="19" spans="1:5" ht="13.9" customHeight="1" x14ac:dyDescent="0.2">
      <c r="A19" s="15"/>
      <c r="B19" s="15" t="s">
        <v>22</v>
      </c>
      <c r="C19" s="26">
        <f>SUM(C12:C18)</f>
        <v>21980</v>
      </c>
    </row>
    <row r="20" spans="1:5" ht="13.9" customHeight="1" thickBot="1" x14ac:dyDescent="0.25"/>
    <row r="21" spans="1:5" ht="13.9" customHeight="1" x14ac:dyDescent="0.2">
      <c r="A21" s="1" t="s">
        <v>91</v>
      </c>
      <c r="B21" s="2" t="s">
        <v>23</v>
      </c>
      <c r="C21" s="2" t="s">
        <v>18</v>
      </c>
      <c r="D21" s="2" t="s">
        <v>13</v>
      </c>
      <c r="E21" s="3" t="s">
        <v>19</v>
      </c>
    </row>
    <row r="22" spans="1:5" ht="13.9" customHeight="1" x14ac:dyDescent="0.2">
      <c r="A22" s="5">
        <v>20</v>
      </c>
      <c r="B22" s="96" t="str">
        <f>'Competitie 2022'!$A$63</f>
        <v>Jos</v>
      </c>
      <c r="C22" s="7">
        <v>660</v>
      </c>
      <c r="D22" s="22">
        <v>6</v>
      </c>
      <c r="E22" s="8"/>
    </row>
    <row r="23" spans="1:5" ht="13.9" customHeight="1" x14ac:dyDescent="0.2">
      <c r="A23" s="5">
        <v>16</v>
      </c>
      <c r="B23" s="96" t="str">
        <f>'Competitie 2022'!$A$69</f>
        <v xml:space="preserve">Lieke </v>
      </c>
      <c r="C23" s="7">
        <v>3240</v>
      </c>
      <c r="D23" s="6">
        <v>4</v>
      </c>
      <c r="E23" s="8"/>
    </row>
    <row r="24" spans="1:5" ht="13.9" customHeight="1" x14ac:dyDescent="0.2">
      <c r="A24" s="5">
        <v>19</v>
      </c>
      <c r="B24" s="96" t="str">
        <f>'Competitie 2022'!$A$77</f>
        <v xml:space="preserve">John </v>
      </c>
      <c r="C24" s="7">
        <v>20180</v>
      </c>
      <c r="D24" s="6">
        <v>1</v>
      </c>
      <c r="E24" s="8"/>
    </row>
    <row r="25" spans="1:5" ht="13.9" customHeight="1" x14ac:dyDescent="0.2">
      <c r="A25" s="5">
        <v>17</v>
      </c>
      <c r="B25" s="96" t="str">
        <f>'Competitie 2022'!$A$79</f>
        <v>Geovani</v>
      </c>
      <c r="C25" s="7">
        <v>0</v>
      </c>
      <c r="D25" s="22">
        <v>7</v>
      </c>
      <c r="E25" s="8"/>
    </row>
    <row r="26" spans="1:5" ht="13.9" customHeight="1" x14ac:dyDescent="0.2">
      <c r="A26" s="5">
        <v>18</v>
      </c>
      <c r="B26" s="96" t="str">
        <f>'Competitie 2022'!$A$83</f>
        <v>Herman</v>
      </c>
      <c r="C26" s="7">
        <v>5740</v>
      </c>
      <c r="D26" s="6">
        <v>3</v>
      </c>
      <c r="E26" s="8"/>
    </row>
    <row r="27" spans="1:5" ht="13.9" customHeight="1" x14ac:dyDescent="0.2">
      <c r="A27" s="5">
        <v>15</v>
      </c>
      <c r="B27" s="96" t="str">
        <f>'Competitie 2022'!$A$89</f>
        <v xml:space="preserve">Richard </v>
      </c>
      <c r="C27" s="7">
        <v>14900</v>
      </c>
      <c r="D27" s="6">
        <v>2</v>
      </c>
      <c r="E27" s="8"/>
    </row>
    <row r="28" spans="1:5" ht="13.9" customHeight="1" thickBot="1" x14ac:dyDescent="0.25">
      <c r="A28" s="16">
        <v>21</v>
      </c>
      <c r="B28" s="123" t="str">
        <f>'Competitie 2022'!$A$101</f>
        <v xml:space="preserve">Joop </v>
      </c>
      <c r="C28" s="17">
        <v>1420</v>
      </c>
      <c r="D28" s="11">
        <v>5</v>
      </c>
      <c r="E28" s="12"/>
    </row>
    <row r="29" spans="1:5" ht="13.9" customHeight="1" thickBot="1" x14ac:dyDescent="0.25">
      <c r="A29" s="27"/>
      <c r="B29" s="27" t="s">
        <v>24</v>
      </c>
      <c r="C29" s="28">
        <f>SUM(C22:C28)</f>
        <v>46140</v>
      </c>
      <c r="D29" s="122" t="s">
        <v>12</v>
      </c>
      <c r="E29" s="20">
        <f>SUM(C9+C19+C29)</f>
        <v>69890</v>
      </c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</vt:i4>
      </vt:variant>
    </vt:vector>
  </HeadingPairs>
  <TitlesOfParts>
    <vt:vector size="14" baseType="lpstr">
      <vt:lpstr>Competitie 2022</vt:lpstr>
      <vt:lpstr>Vak 30-4</vt:lpstr>
      <vt:lpstr>Vak 14-5</vt:lpstr>
      <vt:lpstr>Vak 28-5</vt:lpstr>
      <vt:lpstr>11-6</vt:lpstr>
      <vt:lpstr>Vak 25-6</vt:lpstr>
      <vt:lpstr>Vak 16-7</vt:lpstr>
      <vt:lpstr>Vak 23-7</vt:lpstr>
      <vt:lpstr>Vak 6-8</vt:lpstr>
      <vt:lpstr>Vak 27-8</vt:lpstr>
      <vt:lpstr>Vak 17-9</vt:lpstr>
      <vt:lpstr>Vak 1-10</vt:lpstr>
      <vt:lpstr>Vak 15-10</vt:lpstr>
      <vt:lpstr>'Competitie 2022'!Afdrukbereik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de schepper</dc:creator>
  <cp:lastModifiedBy>charles de schepper</cp:lastModifiedBy>
  <cp:lastPrinted>2022-10-28T14:36:22Z</cp:lastPrinted>
  <dcterms:created xsi:type="dcterms:W3CDTF">2014-04-15T08:40:52Z</dcterms:created>
  <dcterms:modified xsi:type="dcterms:W3CDTF">2022-10-28T15:20:30Z</dcterms:modified>
</cp:coreProperties>
</file>